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7980" windowHeight="5772" activeTab="2"/>
  </bookViews>
  <sheets>
    <sheet name="Ansetzungen" sheetId="1" r:id="rId1"/>
    <sheet name="Spielplan" sheetId="2" r:id="rId2"/>
    <sheet name="Ergebnisse" sheetId="3" r:id="rId3"/>
    <sheet name="Tabelle" sheetId="4" r:id="rId4"/>
  </sheets>
  <definedNames>
    <definedName name="_xlnm._FilterDatabase" localSheetId="1" hidden="1">'Spielplan'!$D$6:$H$35</definedName>
    <definedName name="_xlnm.Print_Area" localSheetId="2">'Ergebnisse'!$A$2:$M$53</definedName>
    <definedName name="_xlnm.Print_Area" localSheetId="1">'Spielplan'!$A$5:$H$35</definedName>
    <definedName name="_xlnm.Print_Area" localSheetId="3">'Tabelle'!$A$2:$J$15</definedName>
  </definedNames>
  <calcPr fullCalcOnLoad="1"/>
</workbook>
</file>

<file path=xl/sharedStrings.xml><?xml version="1.0" encoding="utf-8"?>
<sst xmlns="http://schemas.openxmlformats.org/spreadsheetml/2006/main" count="194" uniqueCount="32">
  <si>
    <t>Anzahl Spiele gegeneinander</t>
  </si>
  <si>
    <t>Herren</t>
  </si>
  <si>
    <t>Mannschaften</t>
  </si>
  <si>
    <t>Halle A</t>
  </si>
  <si>
    <t>Halle B</t>
  </si>
  <si>
    <t>Zeit</t>
  </si>
  <si>
    <t>Team</t>
  </si>
  <si>
    <t>Anz. Spiele</t>
  </si>
  <si>
    <t>Spieldauer</t>
  </si>
  <si>
    <t>Spielbeginn</t>
  </si>
  <si>
    <t>Tore</t>
  </si>
  <si>
    <t>Punkte</t>
  </si>
  <si>
    <t>:</t>
  </si>
  <si>
    <t>Sortierung</t>
  </si>
  <si>
    <t>Dortmund</t>
  </si>
  <si>
    <t>Spiel</t>
  </si>
  <si>
    <t>links</t>
  </si>
  <si>
    <t>rechts</t>
  </si>
  <si>
    <t>-</t>
  </si>
  <si>
    <t>Platz</t>
  </si>
  <si>
    <t>Ansätzungen</t>
  </si>
  <si>
    <t>Borgsdorf</t>
  </si>
  <si>
    <t>AnzahlMannschaften</t>
  </si>
  <si>
    <t>Halle</t>
  </si>
  <si>
    <t>Magdeburg I</t>
  </si>
  <si>
    <t>Magdeburg II</t>
  </si>
  <si>
    <t>Hoffeld</t>
  </si>
  <si>
    <t>Augsburg</t>
  </si>
  <si>
    <t>Mol</t>
  </si>
  <si>
    <t>Zürich</t>
  </si>
  <si>
    <t>Wien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</si>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</sst>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5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2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0" fontId="0" fillId="0" borderId="12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20" fontId="0" fillId="0" borderId="14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C21"/>
  <sheetViews>
    <sheetView zoomScalePageLayoutView="0" workbookViewId="0" topLeftCell="A1">
      <selection activeCell="C7" sqref="C7"/>
    </sheetView>
  </sheetViews>
  <sheetFormatPr defaultColWidth="11.421875" defaultRowHeight="12.75"/>
  <sheetData>
    <row r="2" ht="12.75">
      <c r="C2" t="s">
        <v>1</v>
      </c>
    </row>
    <row r="3" spans="1:3" ht="12.75">
      <c r="A3" t="s">
        <v>22</v>
      </c>
      <c r="C3">
        <v>10</v>
      </c>
    </row>
    <row r="4" spans="1:3" ht="12.75">
      <c r="A4" t="s">
        <v>0</v>
      </c>
      <c r="C4">
        <v>1</v>
      </c>
    </row>
    <row r="6" ht="12.75">
      <c r="A6" t="s">
        <v>2</v>
      </c>
    </row>
    <row r="8" ht="12.75">
      <c r="C8" t="s">
        <v>21</v>
      </c>
    </row>
    <row r="9" spans="1:3" ht="12.75">
      <c r="A9" t="s">
        <v>20</v>
      </c>
      <c r="C9" t="s">
        <v>27</v>
      </c>
    </row>
    <row r="10" ht="12.75">
      <c r="C10" t="s">
        <v>24</v>
      </c>
    </row>
    <row r="11" ht="12.75">
      <c r="C11" t="s">
        <v>23</v>
      </c>
    </row>
    <row r="12" ht="12.75">
      <c r="C12" t="s">
        <v>14</v>
      </c>
    </row>
    <row r="13" ht="12.75">
      <c r="C13" t="s">
        <v>26</v>
      </c>
    </row>
    <row r="14" ht="12.75">
      <c r="C14" t="s">
        <v>25</v>
      </c>
    </row>
    <row r="15" ht="12.75">
      <c r="C15" t="s">
        <v>28</v>
      </c>
    </row>
    <row r="16" ht="12.75">
      <c r="C16" t="s">
        <v>29</v>
      </c>
    </row>
    <row r="17" ht="12.75">
      <c r="C17" t="s">
        <v>30</v>
      </c>
    </row>
    <row r="21" ht="12.75">
      <c r="A21" t="s">
        <v>20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P35"/>
  <sheetViews>
    <sheetView workbookViewId="0" topLeftCell="A5">
      <selection activeCell="E6" sqref="E6"/>
    </sheetView>
  </sheetViews>
  <sheetFormatPr defaultColWidth="11.421875" defaultRowHeight="12.75"/>
  <cols>
    <col min="1" max="1" width="6.421875" style="0" customWidth="1"/>
    <col min="2" max="2" width="8.140625" style="2" customWidth="1"/>
    <col min="3" max="3" width="3.140625" style="1" customWidth="1"/>
    <col min="4" max="4" width="13.421875" style="2" customWidth="1"/>
    <col min="5" max="5" width="13.28125" style="0" customWidth="1"/>
    <col min="6" max="6" width="3.140625" style="1" customWidth="1"/>
    <col min="7" max="7" width="13.00390625" style="2" customWidth="1"/>
    <col min="8" max="8" width="14.140625" style="0" customWidth="1"/>
  </cols>
  <sheetData>
    <row r="2" spans="3:4" ht="12.75">
      <c r="C2" s="1" t="s">
        <v>9</v>
      </c>
      <c r="D2" s="3">
        <v>0.375</v>
      </c>
    </row>
    <row r="3" spans="3:4" ht="12.75">
      <c r="C3" s="1" t="s">
        <v>8</v>
      </c>
      <c r="D3" s="3">
        <v>0.013888888888888888</v>
      </c>
    </row>
    <row r="5" spans="1:16" ht="12.75">
      <c r="A5" s="11" t="s">
        <v>15</v>
      </c>
      <c r="B5" s="10" t="s">
        <v>5</v>
      </c>
      <c r="D5" s="2" t="s">
        <v>3</v>
      </c>
      <c r="G5" s="2" t="s">
        <v>4</v>
      </c>
      <c r="M5" t="s">
        <v>6</v>
      </c>
      <c r="N5" t="s">
        <v>7</v>
      </c>
      <c r="O5" t="s">
        <v>16</v>
      </c>
      <c r="P5" t="s">
        <v>17</v>
      </c>
    </row>
    <row r="7" spans="1:16" s="7" customFormat="1" ht="12.75">
      <c r="A7" s="7">
        <v>1</v>
      </c>
      <c r="B7" s="8">
        <v>0.375</v>
      </c>
      <c r="C7" s="9"/>
      <c r="D7" t="str">
        <f>Ansetzungen!C14</f>
        <v>Magdeburg II</v>
      </c>
      <c r="E7" t="str">
        <f>Ansetzungen!C10</f>
        <v>Magdeburg I</v>
      </c>
      <c r="F7" s="9"/>
      <c r="G7" t="str">
        <f>Ansetzungen!C11</f>
        <v>Halle</v>
      </c>
      <c r="H7" t="str">
        <f>Ansetzungen!C12</f>
        <v>Dortmund</v>
      </c>
      <c r="M7" s="7" t="str">
        <f>Ansetzungen!$C$8</f>
        <v>Borgsdorf</v>
      </c>
      <c r="N7" s="7">
        <f aca="true" t="shared" si="0" ref="N7:N16">COUNTIF(D$7:H$36,M7)</f>
        <v>9</v>
      </c>
      <c r="O7" s="7">
        <f aca="true" t="shared" si="1" ref="O7:O16">COUNTIF(D$7:D$35,M7)+COUNTIF(G$7:G$36,M7)</f>
        <v>5</v>
      </c>
      <c r="P7" s="7">
        <f aca="true" t="shared" si="2" ref="P7:P16">COUNTIF(E$7:E$35,M7)+COUNTIF(H$7:H$36,M7)</f>
        <v>4</v>
      </c>
    </row>
    <row r="8" spans="1:16" ht="12.75">
      <c r="A8">
        <f>A7+1</f>
        <v>2</v>
      </c>
      <c r="B8" s="3">
        <v>0.3888888888888889</v>
      </c>
      <c r="D8" t="str">
        <f>Ansetzungen!C17</f>
        <v>Wien</v>
      </c>
      <c r="E8" t="str">
        <f>Ansetzungen!C9</f>
        <v>Augsburg</v>
      </c>
      <c r="G8" t="str">
        <f>Ansetzungen!C16</f>
        <v>Zürich</v>
      </c>
      <c r="H8" t="str">
        <f>Ansetzungen!C13</f>
        <v>Hoffeld</v>
      </c>
      <c r="M8" t="str">
        <f>Ansetzungen!$C$9</f>
        <v>Augsburg</v>
      </c>
      <c r="N8">
        <f t="shared" si="0"/>
        <v>9</v>
      </c>
      <c r="O8">
        <f t="shared" si="1"/>
        <v>5</v>
      </c>
      <c r="P8">
        <f t="shared" si="2"/>
        <v>4</v>
      </c>
    </row>
    <row r="9" spans="1:16" ht="12.75">
      <c r="A9">
        <f aca="true" t="shared" si="3" ref="A9:A29">A8+1</f>
        <v>3</v>
      </c>
      <c r="B9" s="3">
        <v>0.40277777777777773</v>
      </c>
      <c r="D9" t="str">
        <f>Ansetzungen!C15</f>
        <v>Mol</v>
      </c>
      <c r="E9" t="str">
        <f>Ansetzungen!C8</f>
        <v>Borgsdorf</v>
      </c>
      <c r="G9" t="str">
        <f>Ansetzungen!C11</f>
        <v>Halle</v>
      </c>
      <c r="H9" t="str">
        <f>Ansetzungen!C14</f>
        <v>Magdeburg II</v>
      </c>
      <c r="M9" t="str">
        <f>Ansetzungen!$C$10</f>
        <v>Magdeburg I</v>
      </c>
      <c r="N9">
        <f t="shared" si="0"/>
        <v>9</v>
      </c>
      <c r="O9">
        <f t="shared" si="1"/>
        <v>5</v>
      </c>
      <c r="P9">
        <f t="shared" si="2"/>
        <v>4</v>
      </c>
    </row>
    <row r="10" spans="1:16" ht="12.75">
      <c r="A10">
        <f t="shared" si="3"/>
        <v>4</v>
      </c>
      <c r="B10" s="3">
        <v>0.4166666666666667</v>
      </c>
      <c r="D10" t="str">
        <f>Ansetzungen!C10</f>
        <v>Magdeburg I</v>
      </c>
      <c r="E10" t="str">
        <f>Ansetzungen!C17</f>
        <v>Wien</v>
      </c>
      <c r="G10" t="str">
        <f>Ansetzungen!C12</f>
        <v>Dortmund</v>
      </c>
      <c r="H10" t="str">
        <f>Ansetzungen!C16</f>
        <v>Zürich</v>
      </c>
      <c r="M10" t="str">
        <f>Ansetzungen!$C$11</f>
        <v>Halle</v>
      </c>
      <c r="N10">
        <f t="shared" si="0"/>
        <v>9</v>
      </c>
      <c r="O10">
        <f t="shared" si="1"/>
        <v>4</v>
      </c>
      <c r="P10">
        <f t="shared" si="2"/>
        <v>5</v>
      </c>
    </row>
    <row r="11" spans="1:16" s="4" customFormat="1" ht="12.75">
      <c r="A11" s="4">
        <f t="shared" si="3"/>
        <v>5</v>
      </c>
      <c r="B11" s="5">
        <v>0.4305555555555556</v>
      </c>
      <c r="C11" s="6"/>
      <c r="D11" t="str">
        <f>Ansetzungen!C9</f>
        <v>Augsburg</v>
      </c>
      <c r="E11" t="str">
        <f>Ansetzungen!C15</f>
        <v>Mol</v>
      </c>
      <c r="F11" s="6"/>
      <c r="G11" t="str">
        <f>Ansetzungen!C8</f>
        <v>Borgsdorf</v>
      </c>
      <c r="H11" t="str">
        <f>Ansetzungen!C13</f>
        <v>Hoffeld</v>
      </c>
      <c r="M11" s="4" t="str">
        <f>Ansetzungen!$C$12</f>
        <v>Dortmund</v>
      </c>
      <c r="N11" s="4">
        <f t="shared" si="0"/>
        <v>9</v>
      </c>
      <c r="O11" s="4">
        <f t="shared" si="1"/>
        <v>4</v>
      </c>
      <c r="P11" s="4">
        <f t="shared" si="2"/>
        <v>5</v>
      </c>
    </row>
    <row r="12" spans="1:16" ht="12.75">
      <c r="A12">
        <f t="shared" si="3"/>
        <v>6</v>
      </c>
      <c r="B12" s="3">
        <v>0.4444444444444444</v>
      </c>
      <c r="D12" t="str">
        <f>Ansetzungen!C17</f>
        <v>Wien</v>
      </c>
      <c r="E12" t="str">
        <f>Ansetzungen!C11</f>
        <v>Halle</v>
      </c>
      <c r="G12" t="str">
        <f>Ansetzungen!C16</f>
        <v>Zürich</v>
      </c>
      <c r="H12" t="str">
        <f>Ansetzungen!C14</f>
        <v>Magdeburg II</v>
      </c>
      <c r="M12" t="str">
        <f>Ansetzungen!$C$13</f>
        <v>Hoffeld</v>
      </c>
      <c r="N12">
        <f t="shared" si="0"/>
        <v>9</v>
      </c>
      <c r="O12">
        <f t="shared" si="1"/>
        <v>4</v>
      </c>
      <c r="P12">
        <f t="shared" si="2"/>
        <v>5</v>
      </c>
    </row>
    <row r="13" spans="1:16" ht="12.75">
      <c r="A13">
        <f t="shared" si="3"/>
        <v>7</v>
      </c>
      <c r="B13" s="3">
        <v>0.4583333333333333</v>
      </c>
      <c r="D13" t="str">
        <f>Ansetzungen!C10</f>
        <v>Magdeburg I</v>
      </c>
      <c r="E13" t="str">
        <f>Ansetzungen!C15</f>
        <v>Mol</v>
      </c>
      <c r="G13" t="str">
        <f>Ansetzungen!C8</f>
        <v>Borgsdorf</v>
      </c>
      <c r="H13" t="str">
        <f>Ansetzungen!C12</f>
        <v>Dortmund</v>
      </c>
      <c r="M13" t="str">
        <f>Ansetzungen!$C$14</f>
        <v>Magdeburg II</v>
      </c>
      <c r="N13">
        <f t="shared" si="0"/>
        <v>9</v>
      </c>
      <c r="O13">
        <f t="shared" si="1"/>
        <v>4</v>
      </c>
      <c r="P13">
        <f t="shared" si="2"/>
        <v>5</v>
      </c>
    </row>
    <row r="14" spans="1:16" ht="12.75">
      <c r="A14">
        <f t="shared" si="3"/>
        <v>8</v>
      </c>
      <c r="B14" s="3">
        <v>0.47222222222222227</v>
      </c>
      <c r="D14" t="str">
        <f>Ansetzungen!C9</f>
        <v>Augsburg</v>
      </c>
      <c r="E14" t="str">
        <f>Ansetzungen!C13</f>
        <v>Hoffeld</v>
      </c>
      <c r="G14" t="str">
        <f>Ansetzungen!C17</f>
        <v>Wien</v>
      </c>
      <c r="H14" t="str">
        <f>Ansetzungen!C16</f>
        <v>Zürich</v>
      </c>
      <c r="M14" t="str">
        <f>Ansetzungen!$C$15</f>
        <v>Mol</v>
      </c>
      <c r="N14">
        <f t="shared" si="0"/>
        <v>9</v>
      </c>
      <c r="O14">
        <f t="shared" si="1"/>
        <v>4</v>
      </c>
      <c r="P14">
        <f t="shared" si="2"/>
        <v>5</v>
      </c>
    </row>
    <row r="15" spans="1:16" ht="12.75">
      <c r="A15">
        <f t="shared" si="3"/>
        <v>9</v>
      </c>
      <c r="B15" s="3">
        <v>0.4861111111111111</v>
      </c>
      <c r="D15" t="str">
        <f>Ansetzungen!C15</f>
        <v>Mol</v>
      </c>
      <c r="E15" t="str">
        <f>Ansetzungen!C11</f>
        <v>Halle</v>
      </c>
      <c r="G15" t="str">
        <f>Ansetzungen!C14</f>
        <v>Magdeburg II</v>
      </c>
      <c r="H15" t="str">
        <f>Ansetzungen!C8</f>
        <v>Borgsdorf</v>
      </c>
      <c r="M15" t="str">
        <f>Ansetzungen!$C$16</f>
        <v>Zürich</v>
      </c>
      <c r="N15">
        <f t="shared" si="0"/>
        <v>9</v>
      </c>
      <c r="O15">
        <f t="shared" si="1"/>
        <v>5</v>
      </c>
      <c r="P15">
        <f t="shared" si="2"/>
        <v>4</v>
      </c>
    </row>
    <row r="16" spans="1:16" s="4" customFormat="1" ht="12.75">
      <c r="A16" s="4">
        <f t="shared" si="3"/>
        <v>10</v>
      </c>
      <c r="B16" s="5">
        <v>0.5</v>
      </c>
      <c r="C16" s="6"/>
      <c r="D16" t="str">
        <f>Ansetzungen!C13</f>
        <v>Hoffeld</v>
      </c>
      <c r="E16" t="str">
        <f>Ansetzungen!C10</f>
        <v>Magdeburg I</v>
      </c>
      <c r="F16" s="6"/>
      <c r="G16" t="str">
        <f>Ansetzungen!C12</f>
        <v>Dortmund</v>
      </c>
      <c r="H16" t="str">
        <f>Ansetzungen!C9</f>
        <v>Augsburg</v>
      </c>
      <c r="M16" s="4" t="str">
        <f>Ansetzungen!$C$17</f>
        <v>Wien</v>
      </c>
      <c r="N16" s="4">
        <f t="shared" si="0"/>
        <v>9</v>
      </c>
      <c r="O16" s="4">
        <f t="shared" si="1"/>
        <v>5</v>
      </c>
      <c r="P16" s="4">
        <f t="shared" si="2"/>
        <v>4</v>
      </c>
    </row>
    <row r="17" spans="1:16" ht="12.75">
      <c r="A17">
        <f t="shared" si="3"/>
        <v>11</v>
      </c>
      <c r="B17" s="3">
        <v>0.513888888888889</v>
      </c>
      <c r="D17" t="str">
        <f>Ansetzungen!C16</f>
        <v>Zürich</v>
      </c>
      <c r="E17" t="str">
        <f>Ansetzungen!C15</f>
        <v>Mol</v>
      </c>
      <c r="G17" t="str">
        <f>Ansetzungen!C8</f>
        <v>Borgsdorf</v>
      </c>
      <c r="H17" t="str">
        <f>Ansetzungen!C17</f>
        <v>Wien</v>
      </c>
      <c r="M17" s="4"/>
      <c r="N17" s="4"/>
      <c r="O17" s="4"/>
      <c r="P17" s="4"/>
    </row>
    <row r="18" spans="1:16" ht="12.75">
      <c r="A18">
        <f t="shared" si="3"/>
        <v>12</v>
      </c>
      <c r="B18" s="3">
        <v>0.548611111111111</v>
      </c>
      <c r="D18" t="str">
        <f>Ansetzungen!C13</f>
        <v>Hoffeld</v>
      </c>
      <c r="E18" t="str">
        <f>Ansetzungen!C11</f>
        <v>Halle</v>
      </c>
      <c r="G18" t="str">
        <f>Ansetzungen!C9</f>
        <v>Augsburg</v>
      </c>
      <c r="H18" t="str">
        <f>Ansetzungen!C14</f>
        <v>Magdeburg II</v>
      </c>
      <c r="M18" s="4"/>
      <c r="N18" s="4"/>
      <c r="O18" s="4"/>
      <c r="P18" s="4"/>
    </row>
    <row r="19" spans="1:8" ht="12.75">
      <c r="A19">
        <f t="shared" si="3"/>
        <v>13</v>
      </c>
      <c r="B19" s="3">
        <v>0.5625</v>
      </c>
      <c r="D19" t="str">
        <f>Ansetzungen!C10</f>
        <v>Magdeburg I</v>
      </c>
      <c r="E19" t="str">
        <f>Ansetzungen!C12</f>
        <v>Dortmund</v>
      </c>
      <c r="G19" t="str">
        <f>Ansetzungen!C15</f>
        <v>Mol</v>
      </c>
      <c r="H19" t="str">
        <f>Ansetzungen!C17</f>
        <v>Wien</v>
      </c>
    </row>
    <row r="20" spans="1:8" ht="12.75">
      <c r="A20">
        <f t="shared" si="3"/>
        <v>14</v>
      </c>
      <c r="B20" s="3">
        <v>0.576388888888889</v>
      </c>
      <c r="D20" t="str">
        <f>Ansetzungen!C8</f>
        <v>Borgsdorf</v>
      </c>
      <c r="E20" t="str">
        <f>Ansetzungen!C16</f>
        <v>Zürich</v>
      </c>
      <c r="G20" t="str">
        <f>Ansetzungen!C14</f>
        <v>Magdeburg II</v>
      </c>
      <c r="H20" t="str">
        <f>Ansetzungen!C13</f>
        <v>Hoffeld</v>
      </c>
    </row>
    <row r="21" spans="1:8" s="4" customFormat="1" ht="12.75">
      <c r="A21" s="4">
        <f t="shared" si="3"/>
        <v>15</v>
      </c>
      <c r="B21" s="5">
        <v>0.5902777777777778</v>
      </c>
      <c r="C21" s="6"/>
      <c r="D21" t="str">
        <f>Ansetzungen!C9</f>
        <v>Augsburg</v>
      </c>
      <c r="E21" t="str">
        <f>Ansetzungen!C11</f>
        <v>Halle</v>
      </c>
      <c r="F21" s="6"/>
      <c r="G21" t="str">
        <f>Ansetzungen!C12</f>
        <v>Dortmund</v>
      </c>
      <c r="H21" t="str">
        <f>Ansetzungen!C15</f>
        <v>Mol</v>
      </c>
    </row>
    <row r="22" spans="1:8" ht="12.75">
      <c r="A22">
        <f t="shared" si="3"/>
        <v>16</v>
      </c>
      <c r="B22" s="3">
        <v>0.6041666666666666</v>
      </c>
      <c r="D22" t="str">
        <f>Ansetzungen!C8</f>
        <v>Borgsdorf</v>
      </c>
      <c r="E22" t="str">
        <f>Ansetzungen!C10</f>
        <v>Magdeburg I</v>
      </c>
      <c r="F22"/>
      <c r="G22" t="str">
        <f>Ansetzungen!C17</f>
        <v>Wien</v>
      </c>
      <c r="H22" t="str">
        <f>Ansetzungen!C14</f>
        <v>Magdeburg II</v>
      </c>
    </row>
    <row r="23" spans="1:8" ht="12.75">
      <c r="A23">
        <f t="shared" si="3"/>
        <v>17</v>
      </c>
      <c r="B23" s="3">
        <v>0.6180555555555556</v>
      </c>
      <c r="D23" t="str">
        <f>Ansetzungen!C11</f>
        <v>Halle</v>
      </c>
      <c r="E23" t="str">
        <f>Ansetzungen!C16</f>
        <v>Zürich</v>
      </c>
      <c r="G23" t="str">
        <f>Ansetzungen!C13</f>
        <v>Hoffeld</v>
      </c>
      <c r="H23" t="str">
        <f>Ansetzungen!C12</f>
        <v>Dortmund</v>
      </c>
    </row>
    <row r="24" spans="1:8" ht="12.75">
      <c r="A24">
        <f t="shared" si="3"/>
        <v>18</v>
      </c>
      <c r="B24" s="3">
        <v>0.6319444444444444</v>
      </c>
      <c r="D24" t="str">
        <f>Ansetzungen!C10</f>
        <v>Magdeburg I</v>
      </c>
      <c r="E24" t="str">
        <f>Ansetzungen!C9</f>
        <v>Augsburg</v>
      </c>
      <c r="G24" t="str">
        <f>Ansetzungen!C14</f>
        <v>Magdeburg II</v>
      </c>
      <c r="H24" t="str">
        <f>Ansetzungen!C15</f>
        <v>Mol</v>
      </c>
    </row>
    <row r="25" spans="1:8" ht="12.75">
      <c r="A25">
        <f t="shared" si="3"/>
        <v>19</v>
      </c>
      <c r="B25" s="3">
        <v>0.6458333333333334</v>
      </c>
      <c r="D25" t="str">
        <f>Ansetzungen!C11</f>
        <v>Halle</v>
      </c>
      <c r="E25" t="str">
        <f>Ansetzungen!C8</f>
        <v>Borgsdorf</v>
      </c>
      <c r="G25" t="str">
        <f>Ansetzungen!C13</f>
        <v>Hoffeld</v>
      </c>
      <c r="H25" t="str">
        <f>Ansetzungen!C17</f>
        <v>Wien</v>
      </c>
    </row>
    <row r="26" spans="1:8" s="4" customFormat="1" ht="12.75">
      <c r="A26" s="4">
        <f t="shared" si="3"/>
        <v>20</v>
      </c>
      <c r="B26" s="5">
        <v>0.6597222222222222</v>
      </c>
      <c r="C26" s="6"/>
      <c r="D26" t="str">
        <f>Ansetzungen!C16</f>
        <v>Zürich</v>
      </c>
      <c r="E26" t="str">
        <f>Ansetzungen!C9</f>
        <v>Augsburg</v>
      </c>
      <c r="F26" s="6"/>
      <c r="G26" t="str">
        <f>Ansetzungen!C12</f>
        <v>Dortmund</v>
      </c>
      <c r="H26" t="str">
        <f>Ansetzungen!C14</f>
        <v>Magdeburg II</v>
      </c>
    </row>
    <row r="27" spans="1:8" ht="12.75">
      <c r="A27">
        <f t="shared" si="3"/>
        <v>21</v>
      </c>
      <c r="B27" s="3">
        <v>0.6736111111111112</v>
      </c>
      <c r="D27" t="str">
        <f>Ansetzungen!C10</f>
        <v>Magdeburg I</v>
      </c>
      <c r="E27" t="str">
        <f>Ansetzungen!C11</f>
        <v>Halle</v>
      </c>
      <c r="G27" t="str">
        <f>Ansetzungen!C15</f>
        <v>Mol</v>
      </c>
      <c r="H27" t="str">
        <f>Ansetzungen!C13</f>
        <v>Hoffeld</v>
      </c>
    </row>
    <row r="28" spans="1:8" ht="12.75">
      <c r="A28">
        <f t="shared" si="3"/>
        <v>22</v>
      </c>
      <c r="B28" s="3">
        <v>0.6875</v>
      </c>
      <c r="D28" t="str">
        <f>Ansetzungen!C9</f>
        <v>Augsburg</v>
      </c>
      <c r="E28" t="str">
        <f>Ansetzungen!C8</f>
        <v>Borgsdorf</v>
      </c>
      <c r="G28" t="str">
        <f>Ansetzungen!C17</f>
        <v>Wien</v>
      </c>
      <c r="H28" t="str">
        <f>Ansetzungen!C12</f>
        <v>Dortmund</v>
      </c>
    </row>
    <row r="29" spans="1:7" ht="12.75">
      <c r="A29">
        <f t="shared" si="3"/>
        <v>23</v>
      </c>
      <c r="B29" s="3">
        <v>0.7013888888888888</v>
      </c>
      <c r="D29" t="str">
        <f>Ansetzungen!C16</f>
        <v>Zürich</v>
      </c>
      <c r="E29" t="str">
        <f>Ansetzungen!C10</f>
        <v>Magdeburg I</v>
      </c>
      <c r="G29"/>
    </row>
    <row r="30" ht="12.75">
      <c r="B30" s="3"/>
    </row>
    <row r="31" spans="2:6" s="4" customFormat="1" ht="12.75">
      <c r="B31" s="5"/>
      <c r="C31" s="6"/>
      <c r="F31" s="6"/>
    </row>
    <row r="32" ht="12.75">
      <c r="B32" s="3"/>
    </row>
    <row r="33" ht="12.75">
      <c r="B33" s="3"/>
    </row>
    <row r="34" ht="12.75">
      <c r="B34" s="3"/>
    </row>
    <row r="35" ht="12.75">
      <c r="B35" s="3"/>
    </row>
  </sheetData>
  <sheetProtection/>
  <autoFilter ref="D6:H35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M53627"/>
  <sheetViews>
    <sheetView showGridLines="0" tabSelected="1" workbookViewId="0" topLeftCell="A1">
      <selection activeCell="I54" sqref="I54"/>
    </sheetView>
  </sheetViews>
  <sheetFormatPr defaultColWidth="11.421875" defaultRowHeight="12.75"/>
  <cols>
    <col min="1" max="1" width="4.140625" style="12" bestFit="1" customWidth="1"/>
    <col min="2" max="2" width="5.28125" style="12" customWidth="1"/>
    <col min="3" max="3" width="19.7109375" style="12" customWidth="1"/>
    <col min="4" max="4" width="2.140625" style="12" bestFit="1" customWidth="1"/>
    <col min="5" max="5" width="19.7109375" style="12" customWidth="1"/>
    <col min="6" max="6" width="2.57421875" style="12" customWidth="1"/>
    <col min="7" max="7" width="4.7109375" style="14" customWidth="1"/>
    <col min="8" max="8" width="2.00390625" style="12" bestFit="1" customWidth="1"/>
    <col min="9" max="9" width="4.7109375" style="14" customWidth="1"/>
    <col min="10" max="10" width="4.421875" style="12" customWidth="1"/>
    <col min="11" max="11" width="4.7109375" style="14" customWidth="1"/>
    <col min="12" max="12" width="1.57421875" style="12" bestFit="1" customWidth="1"/>
    <col min="13" max="13" width="4.7109375" style="14" customWidth="1"/>
    <col min="14" max="16384" width="11.57421875" style="12" customWidth="1"/>
  </cols>
  <sheetData>
    <row r="2" ht="17.25">
      <c r="C2" s="13" t="s">
        <v>3</v>
      </c>
    </row>
    <row r="3" spans="7:13" ht="17.25">
      <c r="G3" s="18" t="s">
        <v>10</v>
      </c>
      <c r="H3" s="18"/>
      <c r="I3" s="18"/>
      <c r="K3" s="18" t="s">
        <v>11</v>
      </c>
      <c r="L3" s="18"/>
      <c r="M3" s="18"/>
    </row>
    <row r="4" spans="1:13" ht="17.25">
      <c r="A4" s="12">
        <v>1</v>
      </c>
      <c r="C4" s="12" t="str">
        <f>Spielplan!D7</f>
        <v>Magdeburg II</v>
      </c>
      <c r="D4" s="12" t="s">
        <v>18</v>
      </c>
      <c r="E4" s="12" t="str">
        <f>Spielplan!E7</f>
        <v>Magdeburg I</v>
      </c>
      <c r="G4" s="14">
        <v>1</v>
      </c>
      <c r="H4" s="12" t="s">
        <v>12</v>
      </c>
      <c r="I4" s="14">
        <v>4</v>
      </c>
      <c r="K4" s="14">
        <f>IF(I4="","",SIGN(G4-I4)+1)</f>
        <v>0</v>
      </c>
      <c r="L4" s="12" t="s">
        <v>12</v>
      </c>
      <c r="M4" s="14">
        <f>IF(K4="","",SIGN(I4-G4)+1)</f>
        <v>2</v>
      </c>
    </row>
    <row r="5" spans="1:13" ht="17.25">
      <c r="A5" s="12">
        <f>A4+1</f>
        <v>2</v>
      </c>
      <c r="C5" s="12" t="str">
        <f>Spielplan!D8</f>
        <v>Wien</v>
      </c>
      <c r="D5" s="12" t="s">
        <v>18</v>
      </c>
      <c r="E5" s="12" t="str">
        <f>Spielplan!E8</f>
        <v>Augsburg</v>
      </c>
      <c r="G5" s="14">
        <v>2</v>
      </c>
      <c r="H5" s="12" t="s">
        <v>12</v>
      </c>
      <c r="I5" s="14">
        <v>4</v>
      </c>
      <c r="K5" s="14">
        <f>IF(I5="","",SIGN(G5-I5)+1)</f>
        <v>0</v>
      </c>
      <c r="L5" s="12" t="s">
        <v>12</v>
      </c>
      <c r="M5" s="14">
        <f>IF(K5="","",SIGN(I5-G5)+1)</f>
        <v>2</v>
      </c>
    </row>
    <row r="6" spans="1:13" ht="17.25">
      <c r="A6" s="12">
        <f aca="true" t="shared" si="0" ref="A6:A26">A5+1</f>
        <v>3</v>
      </c>
      <c r="C6" s="12" t="str">
        <f>Spielplan!D9</f>
        <v>Mol</v>
      </c>
      <c r="D6" s="12" t="s">
        <v>18</v>
      </c>
      <c r="E6" s="12" t="str">
        <f>Spielplan!E9</f>
        <v>Borgsdorf</v>
      </c>
      <c r="G6" s="14">
        <v>7</v>
      </c>
      <c r="H6" s="12" t="s">
        <v>12</v>
      </c>
      <c r="I6" s="14">
        <v>2</v>
      </c>
      <c r="K6" s="14">
        <f aca="true" t="shared" si="1" ref="K6:K53">IF(I6="","",SIGN(G6-I6)+1)</f>
        <v>2</v>
      </c>
      <c r="L6" s="12" t="s">
        <v>12</v>
      </c>
      <c r="M6" s="14">
        <f aca="true" t="shared" si="2" ref="M6:M53">IF(K6="","",SIGN(I6-G6)+1)</f>
        <v>0</v>
      </c>
    </row>
    <row r="7" spans="1:13" ht="17.25">
      <c r="A7" s="12">
        <f t="shared" si="0"/>
        <v>4</v>
      </c>
      <c r="C7" s="12" t="str">
        <f>Spielplan!D10</f>
        <v>Magdeburg I</v>
      </c>
      <c r="D7" s="12" t="s">
        <v>18</v>
      </c>
      <c r="E7" s="12" t="str">
        <f>Spielplan!E10</f>
        <v>Wien</v>
      </c>
      <c r="G7" s="16">
        <v>5</v>
      </c>
      <c r="H7" s="12" t="s">
        <v>12</v>
      </c>
      <c r="I7" s="16">
        <v>0</v>
      </c>
      <c r="K7" s="14">
        <f t="shared" si="1"/>
        <v>2</v>
      </c>
      <c r="L7" s="12" t="s">
        <v>12</v>
      </c>
      <c r="M7" s="14">
        <f t="shared" si="2"/>
        <v>0</v>
      </c>
    </row>
    <row r="8" spans="1:13" ht="17.25">
      <c r="A8" s="12">
        <f t="shared" si="0"/>
        <v>5</v>
      </c>
      <c r="C8" s="12" t="str">
        <f>Spielplan!D11</f>
        <v>Augsburg</v>
      </c>
      <c r="D8" s="12" t="s">
        <v>18</v>
      </c>
      <c r="E8" s="12" t="str">
        <f>Spielplan!E11</f>
        <v>Mol</v>
      </c>
      <c r="G8" s="16">
        <v>5</v>
      </c>
      <c r="H8" s="12" t="s">
        <v>12</v>
      </c>
      <c r="I8" s="16">
        <v>2</v>
      </c>
      <c r="K8" s="14">
        <f t="shared" si="1"/>
        <v>2</v>
      </c>
      <c r="L8" s="12" t="s">
        <v>12</v>
      </c>
      <c r="M8" s="14">
        <f t="shared" si="2"/>
        <v>0</v>
      </c>
    </row>
    <row r="9" spans="1:13" ht="17.25">
      <c r="A9" s="12">
        <f t="shared" si="0"/>
        <v>6</v>
      </c>
      <c r="C9" s="12" t="str">
        <f>Spielplan!D12</f>
        <v>Wien</v>
      </c>
      <c r="D9" s="12" t="s">
        <v>18</v>
      </c>
      <c r="E9" s="12" t="str">
        <f>Spielplan!E12</f>
        <v>Halle</v>
      </c>
      <c r="G9" s="16">
        <v>2</v>
      </c>
      <c r="H9" s="12" t="s">
        <v>12</v>
      </c>
      <c r="I9" s="16">
        <v>2</v>
      </c>
      <c r="K9" s="14">
        <f t="shared" si="1"/>
        <v>1</v>
      </c>
      <c r="L9" s="12" t="s">
        <v>12</v>
      </c>
      <c r="M9" s="14">
        <f t="shared" si="2"/>
        <v>1</v>
      </c>
    </row>
    <row r="10" spans="1:13" ht="17.25">
      <c r="A10" s="12">
        <f t="shared" si="0"/>
        <v>7</v>
      </c>
      <c r="C10" s="12" t="str">
        <f>Spielplan!D13</f>
        <v>Magdeburg I</v>
      </c>
      <c r="D10" s="12" t="s">
        <v>18</v>
      </c>
      <c r="E10" s="12" t="str">
        <f>Spielplan!E13</f>
        <v>Mol</v>
      </c>
      <c r="G10" s="16">
        <v>3</v>
      </c>
      <c r="H10" s="12" t="s">
        <v>12</v>
      </c>
      <c r="I10" s="16">
        <v>3</v>
      </c>
      <c r="K10" s="14">
        <f t="shared" si="1"/>
        <v>1</v>
      </c>
      <c r="L10" s="12" t="s">
        <v>12</v>
      </c>
      <c r="M10" s="14">
        <f t="shared" si="2"/>
        <v>1</v>
      </c>
    </row>
    <row r="11" spans="1:13" ht="17.25">
      <c r="A11" s="12">
        <f t="shared" si="0"/>
        <v>8</v>
      </c>
      <c r="C11" s="12" t="str">
        <f>Spielplan!D14</f>
        <v>Augsburg</v>
      </c>
      <c r="D11" s="12" t="s">
        <v>18</v>
      </c>
      <c r="E11" s="12" t="str">
        <f>Spielplan!E14</f>
        <v>Hoffeld</v>
      </c>
      <c r="G11" s="16">
        <v>10</v>
      </c>
      <c r="H11" s="12" t="s">
        <v>12</v>
      </c>
      <c r="I11" s="16">
        <v>0</v>
      </c>
      <c r="K11" s="14">
        <f t="shared" si="1"/>
        <v>2</v>
      </c>
      <c r="L11" s="12" t="s">
        <v>12</v>
      </c>
      <c r="M11" s="14">
        <f t="shared" si="2"/>
        <v>0</v>
      </c>
    </row>
    <row r="12" spans="1:13" ht="17.25">
      <c r="A12" s="12">
        <f t="shared" si="0"/>
        <v>9</v>
      </c>
      <c r="C12" s="12" t="str">
        <f>Spielplan!D15</f>
        <v>Mol</v>
      </c>
      <c r="D12" s="12" t="s">
        <v>18</v>
      </c>
      <c r="E12" s="12" t="str">
        <f>Spielplan!E15</f>
        <v>Halle</v>
      </c>
      <c r="G12" s="16">
        <v>4</v>
      </c>
      <c r="H12" s="12" t="s">
        <v>12</v>
      </c>
      <c r="I12" s="16">
        <v>4</v>
      </c>
      <c r="K12" s="14">
        <f t="shared" si="1"/>
        <v>1</v>
      </c>
      <c r="L12" s="12" t="s">
        <v>12</v>
      </c>
      <c r="M12" s="14">
        <f t="shared" si="2"/>
        <v>1</v>
      </c>
    </row>
    <row r="13" spans="1:13" ht="17.25">
      <c r="A13" s="12">
        <f t="shared" si="0"/>
        <v>10</v>
      </c>
      <c r="C13" s="12" t="str">
        <f>Spielplan!D16</f>
        <v>Hoffeld</v>
      </c>
      <c r="D13" s="12" t="s">
        <v>18</v>
      </c>
      <c r="E13" s="12" t="str">
        <f>Spielplan!E16</f>
        <v>Magdeburg I</v>
      </c>
      <c r="G13" s="16">
        <v>4</v>
      </c>
      <c r="H13" s="12" t="s">
        <v>12</v>
      </c>
      <c r="I13" s="16">
        <v>3</v>
      </c>
      <c r="K13" s="14">
        <f t="shared" si="1"/>
        <v>2</v>
      </c>
      <c r="L13" s="12" t="s">
        <v>12</v>
      </c>
      <c r="M13" s="14">
        <f t="shared" si="2"/>
        <v>0</v>
      </c>
    </row>
    <row r="14" spans="1:13" ht="17.25">
      <c r="A14" s="12">
        <f t="shared" si="0"/>
        <v>11</v>
      </c>
      <c r="C14" s="12" t="str">
        <f>Spielplan!D17</f>
        <v>Zürich</v>
      </c>
      <c r="D14" s="12" t="s">
        <v>18</v>
      </c>
      <c r="E14" s="12" t="str">
        <f>Spielplan!E17</f>
        <v>Mol</v>
      </c>
      <c r="G14" s="16">
        <v>1</v>
      </c>
      <c r="H14" s="12" t="s">
        <v>12</v>
      </c>
      <c r="I14" s="16">
        <v>4</v>
      </c>
      <c r="K14" s="14">
        <f t="shared" si="1"/>
        <v>0</v>
      </c>
      <c r="L14" s="12" t="s">
        <v>12</v>
      </c>
      <c r="M14" s="14">
        <f t="shared" si="2"/>
        <v>2</v>
      </c>
    </row>
    <row r="15" spans="1:13" ht="17.25">
      <c r="A15" s="12">
        <f t="shared" si="0"/>
        <v>12</v>
      </c>
      <c r="C15" s="12" t="str">
        <f>Spielplan!D18</f>
        <v>Hoffeld</v>
      </c>
      <c r="D15" s="12" t="s">
        <v>18</v>
      </c>
      <c r="E15" s="12" t="str">
        <f>Spielplan!E18</f>
        <v>Halle</v>
      </c>
      <c r="G15" s="16">
        <v>4</v>
      </c>
      <c r="H15" s="12" t="s">
        <v>12</v>
      </c>
      <c r="I15" s="16">
        <v>5</v>
      </c>
      <c r="K15" s="14">
        <f t="shared" si="1"/>
        <v>0</v>
      </c>
      <c r="L15" s="12" t="s">
        <v>12</v>
      </c>
      <c r="M15" s="14">
        <f t="shared" si="2"/>
        <v>2</v>
      </c>
    </row>
    <row r="16" spans="1:13" ht="17.25">
      <c r="A16" s="12">
        <f t="shared" si="0"/>
        <v>13</v>
      </c>
      <c r="C16" s="12" t="str">
        <f>Spielplan!D19</f>
        <v>Magdeburg I</v>
      </c>
      <c r="D16" s="12" t="s">
        <v>18</v>
      </c>
      <c r="E16" s="12" t="str">
        <f>Spielplan!E19</f>
        <v>Dortmund</v>
      </c>
      <c r="G16" s="16">
        <v>4</v>
      </c>
      <c r="H16" s="12" t="s">
        <v>12</v>
      </c>
      <c r="I16" s="16">
        <v>3</v>
      </c>
      <c r="K16" s="14">
        <f t="shared" si="1"/>
        <v>2</v>
      </c>
      <c r="L16" s="12" t="s">
        <v>12</v>
      </c>
      <c r="M16" s="14">
        <f t="shared" si="2"/>
        <v>0</v>
      </c>
    </row>
    <row r="17" spans="1:13" ht="17.25">
      <c r="A17" s="12">
        <f t="shared" si="0"/>
        <v>14</v>
      </c>
      <c r="C17" s="12" t="str">
        <f>Spielplan!D20</f>
        <v>Borgsdorf</v>
      </c>
      <c r="D17" s="12" t="s">
        <v>18</v>
      </c>
      <c r="E17" s="12" t="str">
        <f>Spielplan!E20</f>
        <v>Zürich</v>
      </c>
      <c r="G17" s="16">
        <v>3</v>
      </c>
      <c r="H17" s="12" t="s">
        <v>12</v>
      </c>
      <c r="I17" s="16">
        <v>6</v>
      </c>
      <c r="K17" s="14">
        <f t="shared" si="1"/>
        <v>0</v>
      </c>
      <c r="L17" s="12" t="s">
        <v>12</v>
      </c>
      <c r="M17" s="14">
        <f t="shared" si="2"/>
        <v>2</v>
      </c>
    </row>
    <row r="18" spans="1:13" ht="17.25">
      <c r="A18" s="12">
        <f t="shared" si="0"/>
        <v>15</v>
      </c>
      <c r="C18" s="12" t="str">
        <f>Spielplan!D21</f>
        <v>Augsburg</v>
      </c>
      <c r="D18" s="12" t="s">
        <v>18</v>
      </c>
      <c r="E18" s="12" t="str">
        <f>Spielplan!E21</f>
        <v>Halle</v>
      </c>
      <c r="G18" s="16">
        <v>4</v>
      </c>
      <c r="H18" s="12" t="s">
        <v>12</v>
      </c>
      <c r="I18" s="16">
        <v>0</v>
      </c>
      <c r="K18" s="14">
        <f t="shared" si="1"/>
        <v>2</v>
      </c>
      <c r="L18" s="12" t="s">
        <v>12</v>
      </c>
      <c r="M18" s="14">
        <f t="shared" si="2"/>
        <v>0</v>
      </c>
    </row>
    <row r="19" spans="1:13" ht="17.25">
      <c r="A19" s="12">
        <f t="shared" si="0"/>
        <v>16</v>
      </c>
      <c r="C19" s="12" t="str">
        <f>Spielplan!D22</f>
        <v>Borgsdorf</v>
      </c>
      <c r="D19" s="12" t="s">
        <v>18</v>
      </c>
      <c r="E19" s="12" t="str">
        <f>Spielplan!E22</f>
        <v>Magdeburg I</v>
      </c>
      <c r="G19" s="16">
        <v>1</v>
      </c>
      <c r="H19" s="12" t="s">
        <v>12</v>
      </c>
      <c r="I19" s="16">
        <v>3</v>
      </c>
      <c r="K19" s="14">
        <f t="shared" si="1"/>
        <v>0</v>
      </c>
      <c r="L19" s="12" t="s">
        <v>12</v>
      </c>
      <c r="M19" s="14">
        <f t="shared" si="2"/>
        <v>2</v>
      </c>
    </row>
    <row r="20" spans="1:13" ht="17.25">
      <c r="A20" s="12">
        <f t="shared" si="0"/>
        <v>17</v>
      </c>
      <c r="C20" s="12" t="str">
        <f>Spielplan!D23</f>
        <v>Halle</v>
      </c>
      <c r="D20" s="12" t="s">
        <v>18</v>
      </c>
      <c r="E20" s="12" t="str">
        <f>Spielplan!E23</f>
        <v>Zürich</v>
      </c>
      <c r="G20" s="16">
        <v>3</v>
      </c>
      <c r="H20" s="12" t="s">
        <v>12</v>
      </c>
      <c r="I20" s="16">
        <v>2</v>
      </c>
      <c r="K20" s="14">
        <f t="shared" si="1"/>
        <v>2</v>
      </c>
      <c r="L20" s="12" t="s">
        <v>12</v>
      </c>
      <c r="M20" s="14">
        <f t="shared" si="2"/>
        <v>0</v>
      </c>
    </row>
    <row r="21" spans="1:13" ht="17.25">
      <c r="A21" s="12">
        <f t="shared" si="0"/>
        <v>18</v>
      </c>
      <c r="C21" s="12" t="str">
        <f>Spielplan!D24</f>
        <v>Magdeburg I</v>
      </c>
      <c r="D21" s="12" t="s">
        <v>18</v>
      </c>
      <c r="E21" s="12" t="str">
        <f>Spielplan!E24</f>
        <v>Augsburg</v>
      </c>
      <c r="G21" s="14">
        <v>1</v>
      </c>
      <c r="H21" s="12" t="s">
        <v>12</v>
      </c>
      <c r="I21" s="14">
        <v>5</v>
      </c>
      <c r="K21" s="14">
        <f t="shared" si="1"/>
        <v>0</v>
      </c>
      <c r="L21" s="12" t="s">
        <v>12</v>
      </c>
      <c r="M21" s="14">
        <f t="shared" si="2"/>
        <v>2</v>
      </c>
    </row>
    <row r="22" spans="1:13" ht="17.25">
      <c r="A22" s="12">
        <f t="shared" si="0"/>
        <v>19</v>
      </c>
      <c r="C22" s="12" t="str">
        <f>Spielplan!D25</f>
        <v>Halle</v>
      </c>
      <c r="D22" s="12" t="s">
        <v>18</v>
      </c>
      <c r="E22" s="12" t="str">
        <f>Spielplan!E25</f>
        <v>Borgsdorf</v>
      </c>
      <c r="G22" s="14">
        <v>3</v>
      </c>
      <c r="H22" s="12" t="s">
        <v>12</v>
      </c>
      <c r="I22" s="14">
        <v>2</v>
      </c>
      <c r="K22" s="14">
        <f t="shared" si="1"/>
        <v>2</v>
      </c>
      <c r="L22" s="12" t="s">
        <v>12</v>
      </c>
      <c r="M22" s="14">
        <f t="shared" si="2"/>
        <v>0</v>
      </c>
    </row>
    <row r="23" spans="1:13" ht="17.25">
      <c r="A23" s="12">
        <f t="shared" si="0"/>
        <v>20</v>
      </c>
      <c r="C23" s="12" t="str">
        <f>Spielplan!D26</f>
        <v>Zürich</v>
      </c>
      <c r="D23" s="12" t="s">
        <v>18</v>
      </c>
      <c r="E23" s="12" t="str">
        <f>Spielplan!E26</f>
        <v>Augsburg</v>
      </c>
      <c r="G23" s="14">
        <v>1</v>
      </c>
      <c r="H23" s="12" t="s">
        <v>12</v>
      </c>
      <c r="I23" s="14">
        <v>5</v>
      </c>
      <c r="K23" s="14">
        <f t="shared" si="1"/>
        <v>0</v>
      </c>
      <c r="L23" s="12" t="s">
        <v>12</v>
      </c>
      <c r="M23" s="14">
        <f t="shared" si="2"/>
        <v>2</v>
      </c>
    </row>
    <row r="24" spans="1:13" ht="17.25">
      <c r="A24" s="12">
        <f t="shared" si="0"/>
        <v>21</v>
      </c>
      <c r="C24" s="12" t="str">
        <f>Spielplan!D27</f>
        <v>Magdeburg I</v>
      </c>
      <c r="D24" s="12" t="s">
        <v>18</v>
      </c>
      <c r="E24" s="12" t="str">
        <f>Spielplan!E27</f>
        <v>Halle</v>
      </c>
      <c r="G24" s="14">
        <v>2</v>
      </c>
      <c r="H24" s="12" t="s">
        <v>12</v>
      </c>
      <c r="I24" s="14">
        <v>0</v>
      </c>
      <c r="K24" s="14">
        <f t="shared" si="1"/>
        <v>2</v>
      </c>
      <c r="L24" s="12" t="s">
        <v>12</v>
      </c>
      <c r="M24" s="14">
        <f t="shared" si="2"/>
        <v>0</v>
      </c>
    </row>
    <row r="25" spans="1:13" ht="17.25">
      <c r="A25" s="12">
        <f t="shared" si="0"/>
        <v>22</v>
      </c>
      <c r="C25" s="12" t="str">
        <f>Spielplan!D28</f>
        <v>Augsburg</v>
      </c>
      <c r="D25" s="12" t="s">
        <v>18</v>
      </c>
      <c r="E25" s="12" t="str">
        <f>Spielplan!E28</f>
        <v>Borgsdorf</v>
      </c>
      <c r="G25" s="14">
        <v>8</v>
      </c>
      <c r="H25" s="12" t="s">
        <v>12</v>
      </c>
      <c r="I25" s="14">
        <v>0</v>
      </c>
      <c r="K25" s="14">
        <f t="shared" si="1"/>
        <v>2</v>
      </c>
      <c r="L25" s="12" t="s">
        <v>12</v>
      </c>
      <c r="M25" s="14">
        <f t="shared" si="2"/>
        <v>0</v>
      </c>
    </row>
    <row r="26" spans="1:13" ht="17.25">
      <c r="A26" s="12">
        <f t="shared" si="0"/>
        <v>23</v>
      </c>
      <c r="C26" s="12" t="str">
        <f>Spielplan!D29</f>
        <v>Zürich</v>
      </c>
      <c r="D26" s="12" t="s">
        <v>18</v>
      </c>
      <c r="E26" s="12" t="str">
        <f>Spielplan!E29</f>
        <v>Magdeburg I</v>
      </c>
      <c r="G26" s="14">
        <v>0</v>
      </c>
      <c r="H26" s="12" t="s">
        <v>12</v>
      </c>
      <c r="I26" s="14">
        <v>6</v>
      </c>
      <c r="K26" s="14">
        <f t="shared" si="1"/>
        <v>0</v>
      </c>
      <c r="L26" s="12" t="s">
        <v>12</v>
      </c>
      <c r="M26" s="14">
        <f t="shared" si="2"/>
        <v>2</v>
      </c>
    </row>
    <row r="28" ht="12.75" customHeight="1"/>
    <row r="30" ht="17.25">
      <c r="C30" s="13" t="s">
        <v>4</v>
      </c>
    </row>
    <row r="31" spans="7:13" ht="17.25">
      <c r="G31" s="18" t="s">
        <v>10</v>
      </c>
      <c r="H31" s="18"/>
      <c r="I31" s="18"/>
      <c r="K31" s="18" t="s">
        <v>11</v>
      </c>
      <c r="L31" s="18"/>
      <c r="M31" s="18"/>
    </row>
    <row r="32" spans="1:13" ht="17.25">
      <c r="A32" s="12">
        <v>1</v>
      </c>
      <c r="C32" s="12" t="str">
        <f>Spielplan!G7</f>
        <v>Halle</v>
      </c>
      <c r="D32" s="12" t="s">
        <v>18</v>
      </c>
      <c r="E32" s="12" t="str">
        <f>Spielplan!H7</f>
        <v>Dortmund</v>
      </c>
      <c r="G32" s="14">
        <v>3</v>
      </c>
      <c r="H32" s="12" t="s">
        <v>12</v>
      </c>
      <c r="I32" s="14">
        <v>4</v>
      </c>
      <c r="K32" s="14">
        <f t="shared" si="1"/>
        <v>0</v>
      </c>
      <c r="L32" s="12" t="s">
        <v>12</v>
      </c>
      <c r="M32" s="14">
        <f t="shared" si="2"/>
        <v>2</v>
      </c>
    </row>
    <row r="33" spans="1:13" ht="17.25">
      <c r="A33" s="12">
        <f>A32+1</f>
        <v>2</v>
      </c>
      <c r="C33" s="12" t="str">
        <f>Spielplan!G8</f>
        <v>Zürich</v>
      </c>
      <c r="D33" s="12" t="s">
        <v>18</v>
      </c>
      <c r="E33" s="12" t="str">
        <f>Spielplan!H8</f>
        <v>Hoffeld</v>
      </c>
      <c r="G33" s="14">
        <v>4</v>
      </c>
      <c r="H33" s="12" t="s">
        <v>12</v>
      </c>
      <c r="I33" s="14">
        <v>4</v>
      </c>
      <c r="K33" s="14">
        <f t="shared" si="1"/>
        <v>1</v>
      </c>
      <c r="L33" s="12" t="s">
        <v>12</v>
      </c>
      <c r="M33" s="14">
        <f t="shared" si="2"/>
        <v>1</v>
      </c>
    </row>
    <row r="34" spans="1:13" ht="17.25">
      <c r="A34" s="12">
        <f aca="true" t="shared" si="3" ref="A34:A53">A33+1</f>
        <v>3</v>
      </c>
      <c r="C34" s="12" t="str">
        <f>Spielplan!G9</f>
        <v>Halle</v>
      </c>
      <c r="D34" s="12" t="s">
        <v>18</v>
      </c>
      <c r="E34" s="12" t="str">
        <f>Spielplan!H9</f>
        <v>Magdeburg II</v>
      </c>
      <c r="G34" s="14">
        <v>5</v>
      </c>
      <c r="H34" s="12" t="s">
        <v>12</v>
      </c>
      <c r="I34" s="14">
        <v>3</v>
      </c>
      <c r="K34" s="14">
        <f t="shared" si="1"/>
        <v>2</v>
      </c>
      <c r="L34" s="12" t="s">
        <v>12</v>
      </c>
      <c r="M34" s="14">
        <f t="shared" si="2"/>
        <v>0</v>
      </c>
    </row>
    <row r="35" spans="1:13" ht="17.25">
      <c r="A35" s="12">
        <f t="shared" si="3"/>
        <v>4</v>
      </c>
      <c r="C35" s="12" t="str">
        <f>Spielplan!G10</f>
        <v>Dortmund</v>
      </c>
      <c r="D35" s="12" t="s">
        <v>18</v>
      </c>
      <c r="E35" s="12" t="str">
        <f>Spielplan!H10</f>
        <v>Zürich</v>
      </c>
      <c r="G35" s="16">
        <v>5</v>
      </c>
      <c r="H35" s="12" t="s">
        <v>12</v>
      </c>
      <c r="I35" s="16">
        <v>3</v>
      </c>
      <c r="K35" s="14">
        <f t="shared" si="1"/>
        <v>2</v>
      </c>
      <c r="L35" s="12" t="s">
        <v>12</v>
      </c>
      <c r="M35" s="14">
        <f t="shared" si="2"/>
        <v>0</v>
      </c>
    </row>
    <row r="36" spans="1:13" ht="17.25">
      <c r="A36" s="12">
        <f t="shared" si="3"/>
        <v>5</v>
      </c>
      <c r="C36" s="12" t="str">
        <f>Spielplan!G11</f>
        <v>Borgsdorf</v>
      </c>
      <c r="D36" s="12" t="s">
        <v>18</v>
      </c>
      <c r="E36" s="12" t="str">
        <f>Spielplan!H11</f>
        <v>Hoffeld</v>
      </c>
      <c r="G36" s="16">
        <v>7</v>
      </c>
      <c r="H36" s="12" t="s">
        <v>12</v>
      </c>
      <c r="I36" s="16">
        <v>3</v>
      </c>
      <c r="K36" s="14">
        <f t="shared" si="1"/>
        <v>2</v>
      </c>
      <c r="L36" s="12" t="s">
        <v>12</v>
      </c>
      <c r="M36" s="14">
        <f t="shared" si="2"/>
        <v>0</v>
      </c>
    </row>
    <row r="37" spans="1:13" ht="17.25">
      <c r="A37" s="12">
        <f t="shared" si="3"/>
        <v>6</v>
      </c>
      <c r="C37" s="12" t="str">
        <f>Spielplan!G12</f>
        <v>Zürich</v>
      </c>
      <c r="D37" s="12" t="s">
        <v>18</v>
      </c>
      <c r="E37" s="12" t="str">
        <f>Spielplan!H12</f>
        <v>Magdeburg II</v>
      </c>
      <c r="G37" s="16">
        <v>6</v>
      </c>
      <c r="H37" s="12" t="s">
        <v>12</v>
      </c>
      <c r="I37" s="16">
        <v>2</v>
      </c>
      <c r="K37" s="14">
        <f t="shared" si="1"/>
        <v>2</v>
      </c>
      <c r="L37" s="12" t="s">
        <v>12</v>
      </c>
      <c r="M37" s="14">
        <f t="shared" si="2"/>
        <v>0</v>
      </c>
    </row>
    <row r="38" spans="1:13" ht="17.25">
      <c r="A38" s="12">
        <f t="shared" si="3"/>
        <v>7</v>
      </c>
      <c r="C38" s="12" t="str">
        <f>Spielplan!G13</f>
        <v>Borgsdorf</v>
      </c>
      <c r="D38" s="12" t="s">
        <v>18</v>
      </c>
      <c r="E38" s="12" t="str">
        <f>Spielplan!H13</f>
        <v>Dortmund</v>
      </c>
      <c r="G38" s="16">
        <v>4</v>
      </c>
      <c r="H38" s="12" t="s">
        <v>12</v>
      </c>
      <c r="I38" s="16">
        <v>3</v>
      </c>
      <c r="K38" s="14">
        <f t="shared" si="1"/>
        <v>2</v>
      </c>
      <c r="L38" s="12" t="s">
        <v>12</v>
      </c>
      <c r="M38" s="14">
        <f t="shared" si="2"/>
        <v>0</v>
      </c>
    </row>
    <row r="39" spans="1:13" ht="17.25">
      <c r="A39" s="12">
        <f t="shared" si="3"/>
        <v>8</v>
      </c>
      <c r="C39" s="12" t="str">
        <f>Spielplan!G14</f>
        <v>Wien</v>
      </c>
      <c r="D39" s="12" t="s">
        <v>18</v>
      </c>
      <c r="E39" s="12" t="str">
        <f>Spielplan!H14</f>
        <v>Zürich</v>
      </c>
      <c r="G39" s="16">
        <v>5</v>
      </c>
      <c r="H39" s="12" t="s">
        <v>12</v>
      </c>
      <c r="I39" s="16">
        <v>2</v>
      </c>
      <c r="K39" s="14">
        <f t="shared" si="1"/>
        <v>2</v>
      </c>
      <c r="L39" s="12" t="s">
        <v>12</v>
      </c>
      <c r="M39" s="14">
        <f t="shared" si="2"/>
        <v>0</v>
      </c>
    </row>
    <row r="40" spans="1:13" ht="17.25">
      <c r="A40" s="12">
        <f t="shared" si="3"/>
        <v>9</v>
      </c>
      <c r="C40" s="12" t="str">
        <f>Spielplan!G15</f>
        <v>Magdeburg II</v>
      </c>
      <c r="D40" s="12" t="s">
        <v>18</v>
      </c>
      <c r="E40" s="12" t="str">
        <f>Spielplan!H15</f>
        <v>Borgsdorf</v>
      </c>
      <c r="G40" s="16">
        <v>1</v>
      </c>
      <c r="H40" s="12" t="s">
        <v>12</v>
      </c>
      <c r="I40" s="16">
        <v>5</v>
      </c>
      <c r="K40" s="14">
        <f t="shared" si="1"/>
        <v>0</v>
      </c>
      <c r="L40" s="12" t="s">
        <v>12</v>
      </c>
      <c r="M40" s="14">
        <f t="shared" si="2"/>
        <v>2</v>
      </c>
    </row>
    <row r="41" spans="1:13" ht="17.25">
      <c r="A41" s="12">
        <f t="shared" si="3"/>
        <v>10</v>
      </c>
      <c r="C41" s="12" t="str">
        <f>Spielplan!G16</f>
        <v>Dortmund</v>
      </c>
      <c r="D41" s="12" t="s">
        <v>18</v>
      </c>
      <c r="E41" s="12" t="str">
        <f>Spielplan!H16</f>
        <v>Augsburg</v>
      </c>
      <c r="G41" s="16">
        <v>4</v>
      </c>
      <c r="H41" s="12" t="s">
        <v>12</v>
      </c>
      <c r="I41" s="16">
        <v>2</v>
      </c>
      <c r="K41" s="14">
        <f t="shared" si="1"/>
        <v>2</v>
      </c>
      <c r="L41" s="12" t="s">
        <v>12</v>
      </c>
      <c r="M41" s="14">
        <f t="shared" si="2"/>
        <v>0</v>
      </c>
    </row>
    <row r="42" spans="1:13" ht="17.25">
      <c r="A42" s="12">
        <f t="shared" si="3"/>
        <v>11</v>
      </c>
      <c r="C42" s="12" t="str">
        <f>Spielplan!G17</f>
        <v>Borgsdorf</v>
      </c>
      <c r="D42" s="12" t="s">
        <v>18</v>
      </c>
      <c r="E42" s="12" t="str">
        <f>Spielplan!H17</f>
        <v>Wien</v>
      </c>
      <c r="G42" s="16">
        <v>4</v>
      </c>
      <c r="H42" s="12" t="s">
        <v>12</v>
      </c>
      <c r="I42" s="16">
        <v>5</v>
      </c>
      <c r="K42" s="14">
        <f t="shared" si="1"/>
        <v>0</v>
      </c>
      <c r="L42" s="12" t="s">
        <v>12</v>
      </c>
      <c r="M42" s="14">
        <f t="shared" si="2"/>
        <v>2</v>
      </c>
    </row>
    <row r="43" spans="1:13" ht="17.25">
      <c r="A43" s="12">
        <f t="shared" si="3"/>
        <v>12</v>
      </c>
      <c r="C43" s="12" t="str">
        <f>Spielplan!G18</f>
        <v>Augsburg</v>
      </c>
      <c r="D43" s="12" t="s">
        <v>18</v>
      </c>
      <c r="E43" s="12" t="str">
        <f>Spielplan!H18</f>
        <v>Magdeburg II</v>
      </c>
      <c r="G43" s="16">
        <v>9</v>
      </c>
      <c r="H43" s="12" t="s">
        <v>12</v>
      </c>
      <c r="I43" s="16">
        <v>2</v>
      </c>
      <c r="K43" s="14">
        <f t="shared" si="1"/>
        <v>2</v>
      </c>
      <c r="L43" s="12" t="s">
        <v>12</v>
      </c>
      <c r="M43" s="14">
        <f t="shared" si="2"/>
        <v>0</v>
      </c>
    </row>
    <row r="44" spans="1:13" ht="17.25">
      <c r="A44" s="12">
        <f t="shared" si="3"/>
        <v>13</v>
      </c>
      <c r="C44" s="12" t="str">
        <f>Spielplan!G19</f>
        <v>Mol</v>
      </c>
      <c r="D44" s="12" t="s">
        <v>18</v>
      </c>
      <c r="E44" s="12" t="str">
        <f>Spielplan!H19</f>
        <v>Wien</v>
      </c>
      <c r="G44" s="16">
        <v>3</v>
      </c>
      <c r="H44" s="12" t="s">
        <v>12</v>
      </c>
      <c r="I44" s="16">
        <v>3</v>
      </c>
      <c r="K44" s="14">
        <f t="shared" si="1"/>
        <v>1</v>
      </c>
      <c r="L44" s="12" t="s">
        <v>12</v>
      </c>
      <c r="M44" s="14">
        <f t="shared" si="2"/>
        <v>1</v>
      </c>
    </row>
    <row r="45" spans="1:13" ht="17.25">
      <c r="A45" s="12">
        <f t="shared" si="3"/>
        <v>14</v>
      </c>
      <c r="C45" s="12" t="str">
        <f>Spielplan!G20</f>
        <v>Magdeburg II</v>
      </c>
      <c r="D45" s="12" t="s">
        <v>18</v>
      </c>
      <c r="E45" s="12" t="str">
        <f>Spielplan!H20</f>
        <v>Hoffeld</v>
      </c>
      <c r="G45" s="16">
        <v>1</v>
      </c>
      <c r="H45" s="12" t="s">
        <v>12</v>
      </c>
      <c r="I45" s="16">
        <v>4</v>
      </c>
      <c r="K45" s="14">
        <f t="shared" si="1"/>
        <v>0</v>
      </c>
      <c r="L45" s="12" t="s">
        <v>12</v>
      </c>
      <c r="M45" s="14">
        <f t="shared" si="2"/>
        <v>2</v>
      </c>
    </row>
    <row r="46" spans="1:13" ht="17.25">
      <c r="A46" s="12">
        <f t="shared" si="3"/>
        <v>15</v>
      </c>
      <c r="C46" s="12" t="str">
        <f>Spielplan!G21</f>
        <v>Dortmund</v>
      </c>
      <c r="D46" s="12" t="s">
        <v>18</v>
      </c>
      <c r="E46" s="12" t="str">
        <f>Spielplan!H21</f>
        <v>Mol</v>
      </c>
      <c r="G46" s="16">
        <v>4</v>
      </c>
      <c r="H46" s="12" t="s">
        <v>12</v>
      </c>
      <c r="I46" s="16">
        <v>4</v>
      </c>
      <c r="K46" s="14">
        <f t="shared" si="1"/>
        <v>1</v>
      </c>
      <c r="L46" s="12" t="s">
        <v>12</v>
      </c>
      <c r="M46" s="14">
        <f t="shared" si="2"/>
        <v>1</v>
      </c>
    </row>
    <row r="47" spans="1:13" ht="17.25">
      <c r="A47" s="12">
        <f t="shared" si="3"/>
        <v>16</v>
      </c>
      <c r="C47" s="12" t="str">
        <f>Spielplan!G22</f>
        <v>Wien</v>
      </c>
      <c r="D47" s="12" t="s">
        <v>18</v>
      </c>
      <c r="E47" s="12" t="str">
        <f>Spielplan!H22</f>
        <v>Magdeburg II</v>
      </c>
      <c r="G47" s="16">
        <v>4</v>
      </c>
      <c r="H47" s="12" t="s">
        <v>12</v>
      </c>
      <c r="I47" s="16">
        <v>3</v>
      </c>
      <c r="K47" s="14">
        <f t="shared" si="1"/>
        <v>2</v>
      </c>
      <c r="L47" s="12" t="s">
        <v>12</v>
      </c>
      <c r="M47" s="14">
        <f t="shared" si="2"/>
        <v>0</v>
      </c>
    </row>
    <row r="48" spans="1:13" ht="17.25">
      <c r="A48" s="12">
        <f t="shared" si="3"/>
        <v>17</v>
      </c>
      <c r="C48" s="12" t="str">
        <f>Spielplan!G23</f>
        <v>Hoffeld</v>
      </c>
      <c r="D48" s="12" t="s">
        <v>18</v>
      </c>
      <c r="E48" s="12" t="str">
        <f>Spielplan!H23</f>
        <v>Dortmund</v>
      </c>
      <c r="G48" s="16">
        <v>2</v>
      </c>
      <c r="H48" s="12" t="s">
        <v>12</v>
      </c>
      <c r="I48" s="16">
        <v>3</v>
      </c>
      <c r="K48" s="14">
        <f t="shared" si="1"/>
        <v>0</v>
      </c>
      <c r="L48" s="12" t="s">
        <v>12</v>
      </c>
      <c r="M48" s="14">
        <f t="shared" si="2"/>
        <v>2</v>
      </c>
    </row>
    <row r="49" spans="1:13" ht="17.25">
      <c r="A49" s="12">
        <f t="shared" si="3"/>
        <v>18</v>
      </c>
      <c r="C49" s="12" t="str">
        <f>Spielplan!G24</f>
        <v>Magdeburg II</v>
      </c>
      <c r="D49" s="12" t="s">
        <v>18</v>
      </c>
      <c r="E49" s="12" t="str">
        <f>Spielplan!H24</f>
        <v>Mol</v>
      </c>
      <c r="G49" s="14">
        <v>2</v>
      </c>
      <c r="H49" s="12" t="s">
        <v>12</v>
      </c>
      <c r="I49" s="14">
        <v>5</v>
      </c>
      <c r="K49" s="14">
        <f t="shared" si="1"/>
        <v>0</v>
      </c>
      <c r="L49" s="12" t="s">
        <v>12</v>
      </c>
      <c r="M49" s="14">
        <f t="shared" si="2"/>
        <v>2</v>
      </c>
    </row>
    <row r="50" spans="1:13" ht="17.25">
      <c r="A50" s="12">
        <f t="shared" si="3"/>
        <v>19</v>
      </c>
      <c r="C50" s="12" t="str">
        <f>Spielplan!G25</f>
        <v>Hoffeld</v>
      </c>
      <c r="D50" s="12" t="s">
        <v>18</v>
      </c>
      <c r="E50" s="12" t="str">
        <f>Spielplan!H25</f>
        <v>Wien</v>
      </c>
      <c r="G50" s="14">
        <v>0</v>
      </c>
      <c r="H50" s="12" t="s">
        <v>12</v>
      </c>
      <c r="I50" s="14">
        <v>4</v>
      </c>
      <c r="K50" s="14">
        <f t="shared" si="1"/>
        <v>0</v>
      </c>
      <c r="L50" s="12" t="s">
        <v>12</v>
      </c>
      <c r="M50" s="14">
        <f t="shared" si="2"/>
        <v>2</v>
      </c>
    </row>
    <row r="51" spans="1:13" ht="17.25">
      <c r="A51" s="12">
        <f t="shared" si="3"/>
        <v>20</v>
      </c>
      <c r="C51" s="12" t="str">
        <f>Spielplan!G26</f>
        <v>Dortmund</v>
      </c>
      <c r="D51" s="12" t="s">
        <v>18</v>
      </c>
      <c r="E51" s="12" t="str">
        <f>Spielplan!H26</f>
        <v>Magdeburg II</v>
      </c>
      <c r="G51" s="14">
        <v>4</v>
      </c>
      <c r="H51" s="12" t="s">
        <v>12</v>
      </c>
      <c r="I51" s="14">
        <v>3</v>
      </c>
      <c r="K51" s="14">
        <f t="shared" si="1"/>
        <v>2</v>
      </c>
      <c r="L51" s="12" t="s">
        <v>12</v>
      </c>
      <c r="M51" s="14">
        <f t="shared" si="2"/>
        <v>0</v>
      </c>
    </row>
    <row r="52" spans="1:13" ht="17.25">
      <c r="A52" s="12">
        <f t="shared" si="3"/>
        <v>21</v>
      </c>
      <c r="C52" s="12" t="str">
        <f>Spielplan!G27</f>
        <v>Mol</v>
      </c>
      <c r="D52" s="12" t="s">
        <v>18</v>
      </c>
      <c r="E52" s="12" t="str">
        <f>Spielplan!H27</f>
        <v>Hoffeld</v>
      </c>
      <c r="G52" s="14">
        <v>6</v>
      </c>
      <c r="H52" s="12" t="s">
        <v>12</v>
      </c>
      <c r="I52" s="14">
        <v>3</v>
      </c>
      <c r="K52" s="14">
        <f t="shared" si="1"/>
        <v>2</v>
      </c>
      <c r="L52" s="12" t="s">
        <v>12</v>
      </c>
      <c r="M52" s="14">
        <f t="shared" si="2"/>
        <v>0</v>
      </c>
    </row>
    <row r="53" spans="1:13" ht="17.25">
      <c r="A53" s="12">
        <f t="shared" si="3"/>
        <v>22</v>
      </c>
      <c r="C53" s="12" t="str">
        <f>Spielplan!G28</f>
        <v>Wien</v>
      </c>
      <c r="D53" s="12" t="s">
        <v>18</v>
      </c>
      <c r="E53" s="12" t="str">
        <f>Spielplan!H28</f>
        <v>Dortmund</v>
      </c>
      <c r="G53" s="14">
        <v>2</v>
      </c>
      <c r="H53" s="12" t="s">
        <v>12</v>
      </c>
      <c r="I53" s="14">
        <v>6</v>
      </c>
      <c r="K53" s="14">
        <f t="shared" si="1"/>
        <v>0</v>
      </c>
      <c r="L53" s="12" t="s">
        <v>12</v>
      </c>
      <c r="M53" s="14">
        <f t="shared" si="2"/>
        <v>2</v>
      </c>
    </row>
    <row r="53627" ht="17.25">
      <c r="A53627" s="12" t="s">
        <v>31</v>
      </c>
    </row>
  </sheetData>
  <sheetProtection/>
  <mergeCells count="4">
    <mergeCell ref="G3:I3"/>
    <mergeCell ref="K3:M3"/>
    <mergeCell ref="K31:M31"/>
    <mergeCell ref="G31:I3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&amp;C&amp;14Norddeutsche Torballmeisterschaft 2013 in Magdeburg
Ergebnisse</oddHeader>
  </headerFooter>
  <rowBreaks count="1" manualBreakCount="1">
    <brk id="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2:L15"/>
  <sheetViews>
    <sheetView workbookViewId="0" topLeftCell="A1">
      <selection activeCell="B12" sqref="B12"/>
    </sheetView>
  </sheetViews>
  <sheetFormatPr defaultColWidth="11.421875" defaultRowHeight="12.75"/>
  <cols>
    <col min="1" max="1" width="11.8515625" style="12" customWidth="1"/>
    <col min="2" max="2" width="28.7109375" style="12" customWidth="1"/>
    <col min="3" max="3" width="4.140625" style="12" customWidth="1"/>
    <col min="4" max="4" width="5.7109375" style="14" customWidth="1"/>
    <col min="5" max="5" width="1.57421875" style="12" bestFit="1" customWidth="1"/>
    <col min="6" max="6" width="5.7109375" style="14" customWidth="1"/>
    <col min="7" max="7" width="7.28125" style="12" customWidth="1"/>
    <col min="8" max="8" width="5.7109375" style="14" customWidth="1"/>
    <col min="9" max="9" width="1.57421875" style="12" bestFit="1" customWidth="1"/>
    <col min="10" max="10" width="5.7109375" style="14" customWidth="1"/>
    <col min="11" max="11" width="11.57421875" style="12" customWidth="1"/>
    <col min="12" max="12" width="12.7109375" style="12" bestFit="1" customWidth="1"/>
    <col min="13" max="16384" width="11.57421875" style="12" customWidth="1"/>
  </cols>
  <sheetData>
    <row r="2" spans="1:9" ht="17.25">
      <c r="A2" s="15"/>
      <c r="B2" s="17" t="s">
        <v>1</v>
      </c>
      <c r="C2" s="15"/>
      <c r="E2" s="15"/>
      <c r="G2" s="15"/>
      <c r="I2" s="15"/>
    </row>
    <row r="4" spans="1:12" ht="17.25">
      <c r="A4" s="14" t="s">
        <v>19</v>
      </c>
      <c r="B4" s="12" t="s">
        <v>6</v>
      </c>
      <c r="D4" s="18" t="s">
        <v>11</v>
      </c>
      <c r="E4" s="18"/>
      <c r="F4" s="18"/>
      <c r="H4" s="18" t="s">
        <v>10</v>
      </c>
      <c r="I4" s="18"/>
      <c r="J4" s="18"/>
      <c r="K4" s="15"/>
      <c r="L4" s="12" t="s">
        <v>13</v>
      </c>
    </row>
    <row r="5" spans="1:12" ht="17.25">
      <c r="A5" s="14">
        <v>1</v>
      </c>
      <c r="B5" s="12" t="str">
        <f>Ansetzungen!C9</f>
        <v>Augsburg</v>
      </c>
      <c r="D5" s="14">
        <f>SUMIF(Ergebnisse!C$4:C$54,B5,Ergebnisse!K$4:K$54)+SUMIF(Ergebnisse!E$4:E$54,B5,Ergebnisse!M$4:M$54)</f>
        <v>16</v>
      </c>
      <c r="E5" s="12" t="s">
        <v>12</v>
      </c>
      <c r="F5" s="14">
        <f>SUMIF(Ergebnisse!C$4:C$54,B5,Ergebnisse!M$4:M$54)+SUMIF(Ergebnisse!E$4:E$54,B5,Ergebnisse!K$4:K$54)</f>
        <v>2</v>
      </c>
      <c r="H5" s="14">
        <f>SUMIF(Ergebnisse!C$4:C$54,B5,Ergebnisse!G$4:G$54)+SUMIF(Ergebnisse!E$4:E$54,B5,Ergebnisse!I$4:I$54)</f>
        <v>52</v>
      </c>
      <c r="I5" s="12" t="s">
        <v>12</v>
      </c>
      <c r="J5" s="14">
        <f>SUMIF(Ergebnisse!C$4:C$54,B5,Ergebnisse!I$4:I$54)+SUMIF(Ergebnisse!E$4:E$54,B5,Ergebnisse!G$4:G$54)</f>
        <v>12</v>
      </c>
      <c r="L5" s="12">
        <f>D5*1000000+(H5-J5)*1000+H5</f>
        <v>16040052</v>
      </c>
    </row>
    <row r="6" spans="1:12" ht="17.25">
      <c r="A6" s="14">
        <f>A5+1</f>
        <v>2</v>
      </c>
      <c r="B6" s="12" t="str">
        <f>Ansetzungen!C10</f>
        <v>Magdeburg I</v>
      </c>
      <c r="D6" s="14">
        <f>SUMIF(Ergebnisse!C$4:C$54,B6,Ergebnisse!K$4:K$54)+SUMIF(Ergebnisse!E$4:E$54,B6,Ergebnisse!M$4:M$54)</f>
        <v>13</v>
      </c>
      <c r="E6" s="12" t="s">
        <v>12</v>
      </c>
      <c r="F6" s="14">
        <f>SUMIF(Ergebnisse!C$4:C$54,B6,Ergebnisse!M$4:M$54)+SUMIF(Ergebnisse!E$4:E$54,B6,Ergebnisse!K$4:K$54)</f>
        <v>5</v>
      </c>
      <c r="H6" s="14">
        <f>SUMIF(Ergebnisse!C$4:C$54,B6,Ergebnisse!G$4:G$54)+SUMIF(Ergebnisse!E$4:E$54,B6,Ergebnisse!I$4:I$54)</f>
        <v>31</v>
      </c>
      <c r="I6" s="12" t="s">
        <v>12</v>
      </c>
      <c r="J6" s="14">
        <f>SUMIF(Ergebnisse!C$4:C$54,B6,Ergebnisse!I$4:I$54)+SUMIF(Ergebnisse!E$4:E$54,B6,Ergebnisse!G$4:G$54)</f>
        <v>17</v>
      </c>
      <c r="L6" s="12">
        <f>D6*1000000+(H6-J6)*1000+H6</f>
        <v>13014031</v>
      </c>
    </row>
    <row r="7" spans="1:12" ht="17.25">
      <c r="A7" s="14">
        <f aca="true" t="shared" si="0" ref="A7:A14">A6+1</f>
        <v>3</v>
      </c>
      <c r="B7" s="12" t="str">
        <f>Ansetzungen!C12</f>
        <v>Dortmund</v>
      </c>
      <c r="D7" s="14">
        <f>SUMIF(Ergebnisse!C$4:C$54,B7,Ergebnisse!K$4:K$54)+SUMIF(Ergebnisse!E$4:E$54,B7,Ergebnisse!M$4:M$54)</f>
        <v>13</v>
      </c>
      <c r="E7" s="12" t="s">
        <v>12</v>
      </c>
      <c r="F7" s="14">
        <f>SUMIF(Ergebnisse!C$4:C$54,B7,Ergebnisse!M$4:M$54)+SUMIF(Ergebnisse!E$4:E$54,B7,Ergebnisse!K$4:K$54)</f>
        <v>5</v>
      </c>
      <c r="H7" s="14">
        <f>SUMIF(Ergebnisse!C$4:C$54,B7,Ergebnisse!G$4:G$54)+SUMIF(Ergebnisse!E$4:E$54,B7,Ergebnisse!I$4:I$54)</f>
        <v>36</v>
      </c>
      <c r="I7" s="12" t="s">
        <v>12</v>
      </c>
      <c r="J7" s="14">
        <f>SUMIF(Ergebnisse!C$4:C$54,B7,Ergebnisse!I$4:I$54)+SUMIF(Ergebnisse!E$4:E$54,B7,Ergebnisse!G$4:G$54)</f>
        <v>27</v>
      </c>
      <c r="L7" s="12">
        <f>D7*1000000+(H7-J7)*1000+H7</f>
        <v>13009036</v>
      </c>
    </row>
    <row r="8" spans="1:12" ht="17.25">
      <c r="A8" s="14">
        <f t="shared" si="0"/>
        <v>4</v>
      </c>
      <c r="B8" s="12" t="str">
        <f>Ansetzungen!C15</f>
        <v>Mol</v>
      </c>
      <c r="D8" s="14">
        <f>SUMIF(Ergebnisse!C$4:C$54,B8,Ergebnisse!K$4:K$54)+SUMIF(Ergebnisse!E$4:E$54,B8,Ergebnisse!M$4:M$54)</f>
        <v>12</v>
      </c>
      <c r="E8" s="12" t="s">
        <v>12</v>
      </c>
      <c r="F8" s="14">
        <f>SUMIF(Ergebnisse!C$4:C$54,B8,Ergebnisse!M$4:M$54)+SUMIF(Ergebnisse!E$4:E$54,B8,Ergebnisse!K$4:K$54)</f>
        <v>6</v>
      </c>
      <c r="H8" s="14">
        <f>SUMIF(Ergebnisse!C$4:C$54,B8,Ergebnisse!G$4:G$54)+SUMIF(Ergebnisse!E$4:E$54,B8,Ergebnisse!I$4:I$54)</f>
        <v>38</v>
      </c>
      <c r="I8" s="12" t="s">
        <v>12</v>
      </c>
      <c r="J8" s="14">
        <f>SUMIF(Ergebnisse!C$4:C$54,B8,Ergebnisse!I$4:I$54)+SUMIF(Ergebnisse!E$4:E$54,B8,Ergebnisse!G$4:G$54)</f>
        <v>27</v>
      </c>
      <c r="L8" s="12">
        <f>D8*1000000+(H8-J8)*1000+H8</f>
        <v>12011038</v>
      </c>
    </row>
    <row r="9" spans="1:12" ht="17.25">
      <c r="A9" s="14">
        <f t="shared" si="0"/>
        <v>5</v>
      </c>
      <c r="B9" s="12" t="str">
        <f>Ansetzungen!C17</f>
        <v>Wien</v>
      </c>
      <c r="D9" s="14">
        <f>SUMIF(Ergebnisse!C$4:C$54,B9,Ergebnisse!K$4:K$54)+SUMIF(Ergebnisse!E$4:E$54,B9,Ergebnisse!M$4:M$54)</f>
        <v>10</v>
      </c>
      <c r="E9" s="12" t="s">
        <v>12</v>
      </c>
      <c r="F9" s="14">
        <f>SUMIF(Ergebnisse!C$4:C$54,B9,Ergebnisse!M$4:M$54)+SUMIF(Ergebnisse!E$4:E$54,B9,Ergebnisse!K$4:K$54)</f>
        <v>8</v>
      </c>
      <c r="H9" s="14">
        <f>SUMIF(Ergebnisse!C$4:C$54,B9,Ergebnisse!G$4:G$54)+SUMIF(Ergebnisse!E$4:E$54,B9,Ergebnisse!I$4:I$54)</f>
        <v>27</v>
      </c>
      <c r="I9" s="12" t="s">
        <v>12</v>
      </c>
      <c r="J9" s="14">
        <f>SUMIF(Ergebnisse!C$4:C$54,B9,Ergebnisse!I$4:I$54)+SUMIF(Ergebnisse!E$4:E$54,B9,Ergebnisse!G$4:G$54)</f>
        <v>29</v>
      </c>
      <c r="L9" s="12">
        <f>D9*1000000+(H9-J9)*1000+H9</f>
        <v>9998027</v>
      </c>
    </row>
    <row r="10" spans="1:12" ht="17.25">
      <c r="A10" s="14">
        <f t="shared" si="0"/>
        <v>6</v>
      </c>
      <c r="B10" s="12" t="str">
        <f>Ansetzungen!C11</f>
        <v>Halle</v>
      </c>
      <c r="D10" s="14">
        <f>SUMIF(Ergebnisse!C$4:C$54,B10,Ergebnisse!K$4:K$54)+SUMIF(Ergebnisse!E$4:E$54,B10,Ergebnisse!M$4:M$54)</f>
        <v>10</v>
      </c>
      <c r="E10" s="12" t="s">
        <v>12</v>
      </c>
      <c r="F10" s="14">
        <f>SUMIF(Ergebnisse!C$4:C$54,B10,Ergebnisse!M$4:M$54)+SUMIF(Ergebnisse!E$4:E$54,B10,Ergebnisse!K$4:K$54)</f>
        <v>8</v>
      </c>
      <c r="H10" s="14">
        <f>SUMIF(Ergebnisse!C$4:C$54,B10,Ergebnisse!G$4:G$54)+SUMIF(Ergebnisse!E$4:E$54,B10,Ergebnisse!I$4:I$54)</f>
        <v>25</v>
      </c>
      <c r="I10" s="12" t="s">
        <v>12</v>
      </c>
      <c r="J10" s="14">
        <f>SUMIF(Ergebnisse!C$4:C$54,B10,Ergebnisse!I$4:I$54)+SUMIF(Ergebnisse!E$4:E$54,B10,Ergebnisse!G$4:G$54)</f>
        <v>27</v>
      </c>
      <c r="L10" s="12">
        <f>D10*1000000+(H10-J10)*1000+H10</f>
        <v>9998025</v>
      </c>
    </row>
    <row r="11" spans="1:12" ht="17.25">
      <c r="A11" s="14">
        <f t="shared" si="0"/>
        <v>7</v>
      </c>
      <c r="B11" s="12" t="str">
        <f>Ansetzungen!C8</f>
        <v>Borgsdorf</v>
      </c>
      <c r="D11" s="14">
        <f>SUMIF(Ergebnisse!C$4:C$54,B11,Ergebnisse!K$4:K$54)+SUMIF(Ergebnisse!E$4:E$54,B11,Ergebnisse!M$4:M$54)</f>
        <v>6</v>
      </c>
      <c r="E11" s="12" t="s">
        <v>12</v>
      </c>
      <c r="F11" s="14">
        <f>SUMIF(Ergebnisse!C$4:C$54,B11,Ergebnisse!M$4:M$54)+SUMIF(Ergebnisse!E$4:E$54,B11,Ergebnisse!K$4:K$54)</f>
        <v>12</v>
      </c>
      <c r="H11" s="14">
        <f>SUMIF(Ergebnisse!C$4:C$54,B11,Ergebnisse!G$4:G$54)+SUMIF(Ergebnisse!E$4:E$54,B11,Ergebnisse!I$4:I$54)</f>
        <v>28</v>
      </c>
      <c r="I11" s="12" t="s">
        <v>12</v>
      </c>
      <c r="J11" s="14">
        <f>SUMIF(Ergebnisse!C$4:C$54,B11,Ergebnisse!I$4:I$54)+SUMIF(Ergebnisse!E$4:E$54,B11,Ergebnisse!G$4:G$54)</f>
        <v>39</v>
      </c>
      <c r="L11" s="12">
        <f>D11*1000000+(H11-J11)*1000+H11</f>
        <v>5989028</v>
      </c>
    </row>
    <row r="12" spans="1:12" ht="17.25">
      <c r="A12" s="14">
        <f t="shared" si="0"/>
        <v>8</v>
      </c>
      <c r="B12" s="12" t="str">
        <f>Ansetzungen!C16</f>
        <v>Zürich</v>
      </c>
      <c r="D12" s="14">
        <f>SUMIF(Ergebnisse!C$4:C$54,B12,Ergebnisse!K$4:K$54)+SUMIF(Ergebnisse!E$4:E$54,B12,Ergebnisse!M$4:M$54)</f>
        <v>5</v>
      </c>
      <c r="E12" s="12" t="s">
        <v>12</v>
      </c>
      <c r="F12" s="14">
        <f>SUMIF(Ergebnisse!C$4:C$54,B12,Ergebnisse!M$4:M$54)+SUMIF(Ergebnisse!E$4:E$54,B12,Ergebnisse!K$4:K$54)</f>
        <v>13</v>
      </c>
      <c r="H12" s="14">
        <f>SUMIF(Ergebnisse!C$4:C$54,B12,Ergebnisse!G$4:G$54)+SUMIF(Ergebnisse!E$4:E$54,B12,Ergebnisse!I$4:I$54)</f>
        <v>25</v>
      </c>
      <c r="I12" s="12" t="s">
        <v>12</v>
      </c>
      <c r="J12" s="14">
        <f>SUMIF(Ergebnisse!C$4:C$54,B12,Ergebnisse!I$4:I$54)+SUMIF(Ergebnisse!E$4:E$54,B12,Ergebnisse!G$4:G$54)</f>
        <v>37</v>
      </c>
      <c r="L12" s="12">
        <f>D12*1000000+(H12-J12)*1000+H12</f>
        <v>4988025</v>
      </c>
    </row>
    <row r="13" spans="1:12" ht="17.25">
      <c r="A13" s="14">
        <f t="shared" si="0"/>
        <v>9</v>
      </c>
      <c r="B13" s="12" t="str">
        <f>Ansetzungen!C13</f>
        <v>Hoffeld</v>
      </c>
      <c r="D13" s="14">
        <f>SUMIF(Ergebnisse!C$4:C$54,B13,Ergebnisse!K$4:K$54)+SUMIF(Ergebnisse!E$4:E$54,B13,Ergebnisse!M$4:M$54)</f>
        <v>5</v>
      </c>
      <c r="E13" s="12" t="s">
        <v>12</v>
      </c>
      <c r="F13" s="14">
        <f>SUMIF(Ergebnisse!C$4:C$54,B13,Ergebnisse!M$4:M$54)+SUMIF(Ergebnisse!E$4:E$54,B13,Ergebnisse!K$4:K$54)</f>
        <v>13</v>
      </c>
      <c r="H13" s="14">
        <f>SUMIF(Ergebnisse!C$4:C$54,B13,Ergebnisse!G$4:G$54)+SUMIF(Ergebnisse!E$4:E$54,B13,Ergebnisse!I$4:I$54)</f>
        <v>24</v>
      </c>
      <c r="I13" s="12" t="s">
        <v>12</v>
      </c>
      <c r="J13" s="14">
        <f>SUMIF(Ergebnisse!C$4:C$54,B13,Ergebnisse!I$4:I$54)+SUMIF(Ergebnisse!E$4:E$54,B13,Ergebnisse!G$4:G$54)</f>
        <v>43</v>
      </c>
      <c r="L13" s="12">
        <f>D13*1000000+(H13-J13)*1000+H13</f>
        <v>4981024</v>
      </c>
    </row>
    <row r="14" spans="1:12" ht="17.25">
      <c r="A14" s="14">
        <f t="shared" si="0"/>
        <v>10</v>
      </c>
      <c r="B14" s="12" t="str">
        <f>Ansetzungen!C14</f>
        <v>Magdeburg II</v>
      </c>
      <c r="D14" s="14">
        <f>SUMIF(Ergebnisse!C$4:C$54,B14,Ergebnisse!K$4:K$54)+SUMIF(Ergebnisse!E$4:E$54,B14,Ergebnisse!M$4:M$54)</f>
        <v>0</v>
      </c>
      <c r="E14" s="12" t="s">
        <v>12</v>
      </c>
      <c r="F14" s="14">
        <f>SUMIF(Ergebnisse!C$4:C$54,B14,Ergebnisse!M$4:M$54)+SUMIF(Ergebnisse!E$4:E$54,B14,Ergebnisse!K$4:K$54)</f>
        <v>18</v>
      </c>
      <c r="H14" s="14">
        <f>SUMIF(Ergebnisse!C$4:C$54,B14,Ergebnisse!G$4:G$54)+SUMIF(Ergebnisse!E$4:E$54,B14,Ergebnisse!I$4:I$54)</f>
        <v>18</v>
      </c>
      <c r="I14" s="12" t="s">
        <v>12</v>
      </c>
      <c r="J14" s="14">
        <f>SUMIF(Ergebnisse!C$4:C$54,B14,Ergebnisse!I$4:I$54)+SUMIF(Ergebnisse!E$4:E$54,B14,Ergebnisse!G$4:G$54)</f>
        <v>46</v>
      </c>
      <c r="L14" s="12">
        <f>D14*1000000+(H14-J14)*1000+H14</f>
        <v>-27982</v>
      </c>
    </row>
    <row r="15" ht="17.25">
      <c r="A15" s="14"/>
    </row>
  </sheetData>
  <sheetProtection/>
  <mergeCells count="2">
    <mergeCell ref="D4:F4"/>
    <mergeCell ref="H4:J4"/>
  </mergeCells>
  <printOptions/>
  <pageMargins left="1" right="1" top="1" bottom="1" header="0.5" footer="0.5"/>
  <pageSetup horizontalDpi="600" verticalDpi="600" orientation="portrait" paperSize="9" r:id="rId1"/>
  <headerFooter alignWithMargins="0">
    <oddHeader>&amp;C&amp;14Norddeutsche Torballmeisterschaft 2013 in Magdeburg
Tabelle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T-Systems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Behns.Volker</dc:creator>
  <cp:keywords/>
  <dc:description/>
  <cp:lastModifiedBy>Tilo</cp:lastModifiedBy>
  <cp:lastPrinted>2018-11-03T07:29:09Z</cp:lastPrinted>
  <dcterms:created xsi:type="dcterms:W3CDTF">2010-05-08T12:02:02Z</dcterms:created>
  <dcterms:modified xsi:type="dcterms:W3CDTF">2018-11-03T16:59:37Z</dcterms:modified>
  <cp:category/>
  <cp:version/>
  <cp:contentType/>
  <cp:contentStatus/>
</cp:coreProperties>
</file>