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Damen B1" sheetId="1" r:id="rId1"/>
    <sheet name="Herren B1" sheetId="2" r:id="rId2"/>
    <sheet name="Damen B2" sheetId="3" r:id="rId3"/>
    <sheet name="Herren B2" sheetId="4" r:id="rId4"/>
    <sheet name="Damen B3" sheetId="5" r:id="rId5"/>
    <sheet name="Herren B3" sheetId="6" r:id="rId6"/>
    <sheet name="Damen B4" sheetId="7" r:id="rId7"/>
    <sheet name="Herren B4" sheetId="8" r:id="rId8"/>
    <sheet name="Mannschaften" sheetId="9" r:id="rId9"/>
  </sheets>
  <definedNames>
    <definedName name="_Hlk175651043" localSheetId="8">Mannschaften!$A$132</definedName>
    <definedName name="_xlnm.Print_Area" localSheetId="8">Mannschaften!$A$2:$I$133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2" i="9"/>
  <c r="H131"/>
  <c r="G131"/>
  <c r="H5"/>
  <c r="H8" s="1"/>
  <c r="H7"/>
  <c r="F7"/>
  <c r="G5"/>
  <c r="G49" l="1"/>
  <c r="H4"/>
  <c r="F31"/>
  <c r="G31" s="1"/>
  <c r="F106"/>
  <c r="G106" s="1"/>
  <c r="F111"/>
  <c r="G111" s="1"/>
  <c r="E77"/>
  <c r="G77" s="1"/>
  <c r="E74"/>
  <c r="G74" s="1"/>
  <c r="H132"/>
  <c r="F131"/>
  <c r="E130"/>
  <c r="H130" s="1"/>
  <c r="E129"/>
  <c r="H129" s="1"/>
  <c r="F120"/>
  <c r="G120" s="1"/>
  <c r="E118"/>
  <c r="G118" s="1"/>
  <c r="E117"/>
  <c r="G117" s="1"/>
  <c r="G119"/>
  <c r="E6"/>
  <c r="H6" s="1"/>
  <c r="E7"/>
  <c r="E90"/>
  <c r="G90" s="1"/>
  <c r="E100"/>
  <c r="G100" s="1"/>
  <c r="E98"/>
  <c r="G98" s="1"/>
  <c r="E97"/>
  <c r="G97" s="1"/>
  <c r="F92"/>
  <c r="G92" s="1"/>
  <c r="F91"/>
  <c r="G91" s="1"/>
  <c r="E89"/>
  <c r="G89" s="1"/>
  <c r="G99"/>
  <c r="F112"/>
  <c r="G112" s="1"/>
  <c r="F108"/>
  <c r="G108" s="1"/>
  <c r="G107"/>
  <c r="E105"/>
  <c r="G105" s="1"/>
  <c r="E83"/>
  <c r="G83" s="1"/>
  <c r="E84"/>
  <c r="G84" s="1"/>
  <c r="E82"/>
  <c r="G82" s="1"/>
  <c r="E81"/>
  <c r="G81" s="1"/>
  <c r="E73"/>
  <c r="G73" s="1"/>
  <c r="E72"/>
  <c r="G72" s="1"/>
  <c r="E71"/>
  <c r="G71" s="1"/>
  <c r="F67"/>
  <c r="G67" s="1"/>
  <c r="F66"/>
  <c r="G66" s="1"/>
  <c r="E65"/>
  <c r="G65" s="1"/>
  <c r="E61"/>
  <c r="G61" s="1"/>
  <c r="E60"/>
  <c r="G60" s="1"/>
  <c r="E59"/>
  <c r="G59" s="1"/>
  <c r="G62"/>
  <c r="E51"/>
  <c r="G51" s="1"/>
  <c r="E50"/>
  <c r="G50" s="1"/>
  <c r="E48"/>
  <c r="G48" s="1"/>
  <c r="F55"/>
  <c r="G55" s="1"/>
  <c r="G54"/>
  <c r="F44"/>
  <c r="G44" s="1"/>
  <c r="E39"/>
  <c r="G39" s="1"/>
  <c r="E38"/>
  <c r="G38" s="1"/>
  <c r="E37"/>
  <c r="G37" s="1"/>
  <c r="G43"/>
  <c r="G40"/>
  <c r="E29"/>
  <c r="G29" s="1"/>
  <c r="E25"/>
  <c r="G25" s="1"/>
  <c r="E24"/>
  <c r="G24" s="1"/>
  <c r="E23"/>
  <c r="G23" s="1"/>
  <c r="G30"/>
  <c r="G26"/>
  <c r="G15"/>
  <c r="E19"/>
  <c r="G19" s="1"/>
  <c r="G18"/>
  <c r="E14"/>
  <c r="G14" s="1"/>
  <c r="E13"/>
  <c r="G13" s="1"/>
  <c r="E12"/>
  <c r="G12" s="1"/>
  <c r="H133" l="1"/>
  <c r="G75"/>
  <c r="G121"/>
  <c r="G101"/>
  <c r="G93"/>
  <c r="G109"/>
  <c r="G85"/>
  <c r="G63"/>
  <c r="G16"/>
  <c r="G52"/>
  <c r="G41"/>
  <c r="G27"/>
</calcChain>
</file>

<file path=xl/sharedStrings.xml><?xml version="1.0" encoding="utf-8"?>
<sst xmlns="http://schemas.openxmlformats.org/spreadsheetml/2006/main" count="564" uniqueCount="172">
  <si>
    <t>Vorname</t>
  </si>
  <si>
    <t>Familienname</t>
  </si>
  <si>
    <t>Holzzahl</t>
  </si>
  <si>
    <t>Platz</t>
  </si>
  <si>
    <t>SKS Rijeka / SKS Zagreb</t>
  </si>
  <si>
    <t>Zuschlag in %</t>
  </si>
  <si>
    <t>Abzug in %</t>
  </si>
  <si>
    <t>Endergebnis</t>
  </si>
  <si>
    <t>Dumenčić</t>
  </si>
  <si>
    <t>Vedran</t>
  </si>
  <si>
    <t>Mehulic</t>
  </si>
  <si>
    <t>Nermina</t>
  </si>
  <si>
    <t>Markešić</t>
  </si>
  <si>
    <t>Ruža</t>
  </si>
  <si>
    <t>15 bzw. 20 %</t>
  </si>
  <si>
    <t>Kategorie</t>
  </si>
  <si>
    <t>H B3</t>
  </si>
  <si>
    <t>D B2</t>
  </si>
  <si>
    <t>D B3</t>
  </si>
  <si>
    <t>Sportski Klub Slijepih Rijeka / Sportski Klub Slijepih Zagreb</t>
  </si>
  <si>
    <t>A.C.S. IRIS Mureș</t>
  </si>
  <si>
    <t>Pop</t>
  </si>
  <si>
    <t>Vasile Tinu</t>
  </si>
  <si>
    <t>Boandă</t>
  </si>
  <si>
    <t>Claudia</t>
  </si>
  <si>
    <t>Ördög</t>
  </si>
  <si>
    <t>PáI Levente</t>
  </si>
  <si>
    <t>Ersatz</t>
  </si>
  <si>
    <t>H B1</t>
  </si>
  <si>
    <t>H B2</t>
  </si>
  <si>
    <t>AŠK INTER Jastrabi Bratislava</t>
  </si>
  <si>
    <t>Demianová</t>
  </si>
  <si>
    <t>Mária</t>
  </si>
  <si>
    <t>D B1</t>
  </si>
  <si>
    <t>Sliva</t>
  </si>
  <si>
    <t>Róbert</t>
  </si>
  <si>
    <t>Kollerová</t>
  </si>
  <si>
    <t xml:space="preserve">Magdaléna </t>
  </si>
  <si>
    <t>Červeňák</t>
  </si>
  <si>
    <t>Miroslav</t>
  </si>
  <si>
    <t>Koller</t>
  </si>
  <si>
    <t>Tibor</t>
  </si>
  <si>
    <t>Peter</t>
  </si>
  <si>
    <t>Šotníkova</t>
  </si>
  <si>
    <t>Jana</t>
  </si>
  <si>
    <t>D B4</t>
  </si>
  <si>
    <t>ZRAPOS Opava</t>
  </si>
  <si>
    <t>Paulusová</t>
  </si>
  <si>
    <t>Anna</t>
  </si>
  <si>
    <t>Mrkvička</t>
  </si>
  <si>
    <t>Petr</t>
  </si>
  <si>
    <t>Škropeková</t>
  </si>
  <si>
    <t>Žofia</t>
  </si>
  <si>
    <t>Ferko</t>
  </si>
  <si>
    <t>Ladislav</t>
  </si>
  <si>
    <t>Paulus</t>
  </si>
  <si>
    <t>Josef</t>
  </si>
  <si>
    <t>Němčanský</t>
  </si>
  <si>
    <t>Vladimír</t>
  </si>
  <si>
    <t>H B4</t>
  </si>
  <si>
    <t>VSC-ASVÖ Wien</t>
  </si>
  <si>
    <t xml:space="preserve">Berghofer </t>
  </si>
  <si>
    <t>Gabriele</t>
  </si>
  <si>
    <t>Holub</t>
  </si>
  <si>
    <t>Elfriede</t>
  </si>
  <si>
    <t>Schöffmann</t>
  </si>
  <si>
    <t>Franz</t>
  </si>
  <si>
    <t>Czarits</t>
  </si>
  <si>
    <t>Markus</t>
  </si>
  <si>
    <t>Divis</t>
  </si>
  <si>
    <t>Walter</t>
  </si>
  <si>
    <t>ESV Lok Chemnitz</t>
  </si>
  <si>
    <t>Grunert</t>
  </si>
  <si>
    <t>Frank</t>
  </si>
  <si>
    <t>Dörfert</t>
  </si>
  <si>
    <t>Adelheid</t>
  </si>
  <si>
    <t>Eisenberg</t>
  </si>
  <si>
    <t>Andrea</t>
  </si>
  <si>
    <t>Escher</t>
  </si>
  <si>
    <t>Rainer</t>
  </si>
  <si>
    <t>Dolny</t>
  </si>
  <si>
    <t>Judith</t>
  </si>
  <si>
    <t>Wechler</t>
  </si>
  <si>
    <t>Sylke</t>
  </si>
  <si>
    <t>Klöden</t>
  </si>
  <si>
    <t>Siegfried</t>
  </si>
  <si>
    <t>Mitteldeutschland</t>
  </si>
  <si>
    <t>Schoffer</t>
  </si>
  <si>
    <t>Christine</t>
  </si>
  <si>
    <t>Lokat</t>
  </si>
  <si>
    <t>Ralf-Peter</t>
  </si>
  <si>
    <t>Klopfleisch</t>
  </si>
  <si>
    <t>Oliver</t>
  </si>
  <si>
    <t>Dieter</t>
  </si>
  <si>
    <t>Magdeburger SV 90 - Mannschaft 1</t>
  </si>
  <si>
    <t>Magdeburger SV 90 - Mannschaft 2</t>
  </si>
  <si>
    <t>Behrendt</t>
  </si>
  <si>
    <t>Tilo</t>
  </si>
  <si>
    <t>Bethge</t>
  </si>
  <si>
    <t>Jürgen</t>
  </si>
  <si>
    <t>Selle</t>
  </si>
  <si>
    <t>Annett</t>
  </si>
  <si>
    <t>Weishaupt</t>
  </si>
  <si>
    <t>Silvana</t>
  </si>
  <si>
    <t>Hartseil</t>
  </si>
  <si>
    <t>Silvio</t>
  </si>
  <si>
    <t>Bree</t>
  </si>
  <si>
    <t>Teichler</t>
  </si>
  <si>
    <t>Karin</t>
  </si>
  <si>
    <t>SG Rot-Weiß Neuenhagen</t>
  </si>
  <si>
    <t>Elsholz</t>
  </si>
  <si>
    <t>Enrico</t>
  </si>
  <si>
    <t>Weber</t>
  </si>
  <si>
    <t>Bartelt</t>
  </si>
  <si>
    <t>Roland</t>
  </si>
  <si>
    <t>Naumburger</t>
  </si>
  <si>
    <t>Anke</t>
  </si>
  <si>
    <t>Pursche</t>
  </si>
  <si>
    <t>Manuela</t>
  </si>
  <si>
    <t>Edelgard</t>
  </si>
  <si>
    <t>Buch</t>
  </si>
  <si>
    <t>VfL Blau-Weiß Neukloster</t>
  </si>
  <si>
    <t>Schur</t>
  </si>
  <si>
    <t>Silvia</t>
  </si>
  <si>
    <t>Klose</t>
  </si>
  <si>
    <t>Werner</t>
  </si>
  <si>
    <t>Hoeckberg</t>
  </si>
  <si>
    <t>Alfred</t>
  </si>
  <si>
    <t>Schönfeld</t>
  </si>
  <si>
    <t>Olaf</t>
  </si>
  <si>
    <t>Andreas</t>
  </si>
  <si>
    <t xml:space="preserve">Klose </t>
  </si>
  <si>
    <t>Berghofer</t>
  </si>
  <si>
    <t xml:space="preserve">Pop </t>
  </si>
  <si>
    <t>Magdaléna</t>
  </si>
  <si>
    <t>Verein</t>
  </si>
  <si>
    <t>ESV Dresden</t>
  </si>
  <si>
    <t>Magdeburger SV 90</t>
  </si>
  <si>
    <t>SV Jena Zwätzen</t>
  </si>
  <si>
    <t>SG Chemie Wolfen</t>
  </si>
  <si>
    <t>Sportski Klub Slijepih Zagreb</t>
  </si>
  <si>
    <t>Sportski Klub Slijepih Rijeka</t>
  </si>
  <si>
    <t>SG Motor Neptun Rostock</t>
  </si>
  <si>
    <t>1. KSC 1959 Seelow</t>
  </si>
  <si>
    <t>Strete</t>
  </si>
  <si>
    <t>Ciprian Iulian</t>
  </si>
  <si>
    <t>Szilak</t>
  </si>
  <si>
    <t>Atila</t>
  </si>
  <si>
    <t>Božić</t>
  </si>
  <si>
    <t>Milena</t>
  </si>
  <si>
    <t>Saša</t>
  </si>
  <si>
    <t>Rus</t>
  </si>
  <si>
    <t>Adrian Marcel</t>
  </si>
  <si>
    <t>Momirović</t>
  </si>
  <si>
    <t>Milica</t>
  </si>
  <si>
    <t>Gyorfi</t>
  </si>
  <si>
    <t>Mozes</t>
  </si>
  <si>
    <t>Mitrović</t>
  </si>
  <si>
    <t>Stefan</t>
  </si>
  <si>
    <t>Rajak</t>
  </si>
  <si>
    <t>Snežana</t>
  </si>
  <si>
    <t>Rajko</t>
  </si>
  <si>
    <t>Rakočević</t>
  </si>
  <si>
    <t>Božo</t>
  </si>
  <si>
    <t>Mehulić</t>
  </si>
  <si>
    <t>Schumann</t>
  </si>
  <si>
    <t>Pauline</t>
  </si>
  <si>
    <t>Klub Slepih Pobeda Beograd</t>
  </si>
  <si>
    <t>Klub Slepih Pobeda Beograd II</t>
  </si>
  <si>
    <t>Klub Slepih Pobeda Beograd I</t>
  </si>
  <si>
    <t>Martin</t>
  </si>
  <si>
    <t>Ctarits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</si>
</sst>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50505"/>
      <name val="Arial"/>
      <family val="2"/>
    </font>
    <font>
      <b/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sz val="12"/>
      <color rgb="FF222222"/>
      <name val="Arial"/>
      <family val="2"/>
    </font>
    <font>
      <b/>
      <sz val="12"/>
      <color rgb="FF222222"/>
      <name val="Arial"/>
      <family val="2"/>
    </font>
    <font>
      <b/>
      <sz val="16"/>
      <color theme="1"/>
      <name val="Aptos Narrow"/>
      <scheme val="minor"/>
    </font>
    <font>
      <b/>
      <sz val="16"/>
      <color rgb="FFFF0000"/>
      <name val="Aptos Narrow"/>
      <scheme val="minor"/>
    </font>
    <font>
      <b/>
      <sz val="20"/>
      <color rgb="FFFF0000"/>
      <name val="Aptos Narrow"/>
      <scheme val="minor"/>
    </font>
    <font>
      <b/>
      <sz val="20"/>
      <color theme="1"/>
      <name val="Aptos Narrow"/>
      <scheme val="minor"/>
    </font>
    <font>
      <b/>
      <sz val="18"/>
      <color theme="1"/>
      <name val="Aptos Narrow"/>
      <scheme val="minor"/>
    </font>
    <font>
      <b/>
      <sz val="18"/>
      <color rgb="FFFF0000"/>
      <name val="Aptos Narrow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2" fillId="0" borderId="5" xfId="0" applyFont="1" applyBorder="1"/>
    <xf numFmtId="0" fontId="3" fillId="0" borderId="5" xfId="0" applyFont="1" applyBorder="1"/>
    <xf numFmtId="0" fontId="4" fillId="0" borderId="5" xfId="0" applyFont="1" applyBorder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7" xfId="0" applyFont="1" applyBorder="1"/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/>
    <xf numFmtId="1" fontId="3" fillId="0" borderId="1" xfId="0" applyNumberFormat="1" applyFont="1" applyBorder="1"/>
    <xf numFmtId="165" fontId="5" fillId="0" borderId="8" xfId="1" applyNumberFormat="1" applyFont="1" applyBorder="1"/>
    <xf numFmtId="165" fontId="3" fillId="0" borderId="1" xfId="1" applyNumberFormat="1" applyFont="1" applyBorder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5" xfId="0" applyFont="1" applyBorder="1"/>
    <xf numFmtId="165" fontId="5" fillId="0" borderId="1" xfId="1" applyNumberFormat="1" applyFont="1" applyBorder="1"/>
    <xf numFmtId="165" fontId="3" fillId="0" borderId="8" xfId="1" applyNumberFormat="1" applyFont="1" applyBorder="1"/>
    <xf numFmtId="0" fontId="0" fillId="0" borderId="0" xfId="0" applyAlignment="1">
      <alignment vertical="center"/>
    </xf>
    <xf numFmtId="165" fontId="3" fillId="0" borderId="1" xfId="0" applyNumberFormat="1" applyFont="1" applyBorder="1"/>
    <xf numFmtId="1" fontId="3" fillId="0" borderId="1" xfId="0" applyNumberFormat="1" applyFont="1" applyBorder="1" applyAlignment="1"/>
    <xf numFmtId="0" fontId="5" fillId="0" borderId="11" xfId="0" applyFont="1" applyBorder="1"/>
    <xf numFmtId="0" fontId="3" fillId="0" borderId="10" xfId="0" applyFont="1" applyBorder="1"/>
    <xf numFmtId="0" fontId="0" fillId="0" borderId="10" xfId="0" applyBorder="1"/>
    <xf numFmtId="165" fontId="5" fillId="0" borderId="8" xfId="0" applyNumberFormat="1" applyFont="1" applyBorder="1"/>
    <xf numFmtId="0" fontId="3" fillId="0" borderId="0" xfId="0" applyFont="1" applyBorder="1"/>
    <xf numFmtId="165" fontId="5" fillId="0" borderId="0" xfId="1" applyNumberFormat="1" applyFont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5" fillId="0" borderId="14" xfId="0" applyFont="1" applyBorder="1"/>
    <xf numFmtId="0" fontId="5" fillId="0" borderId="9" xfId="0" applyFont="1" applyBorder="1"/>
    <xf numFmtId="0" fontId="5" fillId="0" borderId="12" xfId="0" applyFont="1" applyBorder="1"/>
    <xf numFmtId="0" fontId="3" fillId="0" borderId="13" xfId="0" applyFont="1" applyBorder="1"/>
    <xf numFmtId="165" fontId="3" fillId="0" borderId="0" xfId="1" applyNumberFormat="1" applyFont="1" applyBorder="1"/>
    <xf numFmtId="0" fontId="5" fillId="0" borderId="6" xfId="0" applyFont="1" applyBorder="1"/>
  </cellXfs>
  <cellStyles count="2">
    <cellStyle name="Dezimal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A10" sqref="A10"/>
    </sheetView>
  </sheetViews>
  <sheetFormatPr baseColWidth="10" defaultRowHeight="13.8"/>
  <cols>
    <col min="1" max="1" width="15.8984375" customWidth="1"/>
    <col min="2" max="2" width="13.3984375" bestFit="1" customWidth="1"/>
    <col min="3" max="3" width="28.19921875" bestFit="1" customWidth="1"/>
  </cols>
  <sheetData>
    <row r="1" spans="1:5">
      <c r="A1" s="1" t="s">
        <v>1</v>
      </c>
      <c r="B1" s="1" t="s">
        <v>0</v>
      </c>
      <c r="C1" s="1" t="s">
        <v>135</v>
      </c>
      <c r="D1" s="1" t="s">
        <v>2</v>
      </c>
      <c r="E1" s="1" t="s">
        <v>3</v>
      </c>
    </row>
    <row r="2" spans="1:5" ht="21">
      <c r="A2" s="2" t="s">
        <v>47</v>
      </c>
      <c r="B2" t="s">
        <v>48</v>
      </c>
      <c r="C2" s="2" t="s">
        <v>46</v>
      </c>
      <c r="D2">
        <v>428</v>
      </c>
      <c r="E2" s="44">
        <v>1</v>
      </c>
    </row>
    <row r="3" spans="1:5" ht="21">
      <c r="A3" t="s">
        <v>87</v>
      </c>
      <c r="B3" t="s">
        <v>88</v>
      </c>
      <c r="C3" t="s">
        <v>136</v>
      </c>
      <c r="D3">
        <v>396</v>
      </c>
      <c r="E3" s="43">
        <v>2</v>
      </c>
    </row>
    <row r="4" spans="1:5" ht="21">
      <c r="A4" t="s">
        <v>122</v>
      </c>
      <c r="B4" t="s">
        <v>123</v>
      </c>
      <c r="C4" t="s">
        <v>121</v>
      </c>
      <c r="D4">
        <v>360</v>
      </c>
      <c r="E4" s="43">
        <v>3</v>
      </c>
    </row>
    <row r="5" spans="1:5" ht="21">
      <c r="A5" t="s">
        <v>102</v>
      </c>
      <c r="B5" t="s">
        <v>103</v>
      </c>
      <c r="C5" t="s">
        <v>137</v>
      </c>
      <c r="D5">
        <v>311</v>
      </c>
      <c r="E5" s="43">
        <v>4</v>
      </c>
    </row>
    <row r="6" spans="1:5" ht="21">
      <c r="A6" t="s">
        <v>80</v>
      </c>
      <c r="B6" t="s">
        <v>81</v>
      </c>
      <c r="C6" t="s">
        <v>71</v>
      </c>
      <c r="D6">
        <v>298</v>
      </c>
      <c r="E6" s="43">
        <v>5</v>
      </c>
    </row>
    <row r="7" spans="1:5" ht="21">
      <c r="A7" t="s">
        <v>132</v>
      </c>
      <c r="B7" t="s">
        <v>62</v>
      </c>
      <c r="C7" s="2" t="s">
        <v>60</v>
      </c>
      <c r="D7">
        <v>290</v>
      </c>
      <c r="E7" s="43">
        <v>6</v>
      </c>
    </row>
    <row r="8" spans="1:5" ht="21">
      <c r="A8" s="2" t="s">
        <v>31</v>
      </c>
      <c r="B8" s="2" t="s">
        <v>32</v>
      </c>
      <c r="C8" s="2" t="s">
        <v>30</v>
      </c>
      <c r="D8">
        <v>196</v>
      </c>
      <c r="E8" s="43">
        <v>7</v>
      </c>
    </row>
  </sheetData>
  <sortState ref="A2:D8">
    <sortCondition descending="1" ref="D2:D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10" sqref="A10"/>
    </sheetView>
  </sheetViews>
  <sheetFormatPr baseColWidth="10" defaultRowHeight="13.8"/>
  <cols>
    <col min="1" max="1" width="16.69921875" customWidth="1"/>
    <col min="2" max="2" width="13.3984375" bestFit="1" customWidth="1"/>
    <col min="3" max="3" width="27.19921875" bestFit="1" customWidth="1"/>
  </cols>
  <sheetData>
    <row r="1" spans="1:5">
      <c r="A1" s="1" t="s">
        <v>1</v>
      </c>
      <c r="B1" s="1" t="s">
        <v>0</v>
      </c>
      <c r="C1" s="1" t="s">
        <v>135</v>
      </c>
      <c r="D1" s="1" t="s">
        <v>2</v>
      </c>
      <c r="E1" s="1" t="s">
        <v>3</v>
      </c>
    </row>
    <row r="2" spans="1:5" ht="22.8">
      <c r="A2" t="s">
        <v>72</v>
      </c>
      <c r="B2" t="s">
        <v>73</v>
      </c>
      <c r="C2" t="s">
        <v>71</v>
      </c>
      <c r="D2">
        <v>428</v>
      </c>
      <c r="E2" s="46">
        <v>1</v>
      </c>
    </row>
    <row r="3" spans="1:5" ht="22.8">
      <c r="A3" t="s">
        <v>133</v>
      </c>
      <c r="B3" s="2" t="s">
        <v>22</v>
      </c>
      <c r="C3" s="2" t="s">
        <v>20</v>
      </c>
      <c r="D3">
        <v>412</v>
      </c>
      <c r="E3" s="45">
        <v>2</v>
      </c>
    </row>
    <row r="4" spans="1:5" ht="22.8">
      <c r="A4" t="s">
        <v>110</v>
      </c>
      <c r="B4" t="s">
        <v>111</v>
      </c>
      <c r="C4" t="s">
        <v>109</v>
      </c>
      <c r="D4">
        <v>387</v>
      </c>
      <c r="E4" s="45">
        <v>3</v>
      </c>
    </row>
    <row r="5" spans="1:5" ht="22.8">
      <c r="A5" t="s">
        <v>144</v>
      </c>
      <c r="B5" s="2" t="s">
        <v>145</v>
      </c>
      <c r="C5" s="2" t="s">
        <v>20</v>
      </c>
      <c r="D5">
        <v>368</v>
      </c>
      <c r="E5" s="45">
        <v>4</v>
      </c>
    </row>
    <row r="6" spans="1:5" ht="22.8">
      <c r="A6" t="s">
        <v>96</v>
      </c>
      <c r="B6" t="s">
        <v>97</v>
      </c>
      <c r="C6" t="s">
        <v>137</v>
      </c>
      <c r="D6">
        <v>367</v>
      </c>
      <c r="E6" s="45">
        <v>5</v>
      </c>
    </row>
    <row r="7" spans="1:5" ht="22.8">
      <c r="A7" s="27" t="s">
        <v>146</v>
      </c>
      <c r="B7" t="s">
        <v>147</v>
      </c>
      <c r="C7" s="27" t="s">
        <v>167</v>
      </c>
      <c r="D7">
        <v>347</v>
      </c>
      <c r="E7" s="45">
        <v>6</v>
      </c>
    </row>
    <row r="8" spans="1:5" ht="22.8">
      <c r="A8" t="s">
        <v>91</v>
      </c>
      <c r="B8" t="s">
        <v>93</v>
      </c>
      <c r="C8" t="s">
        <v>138</v>
      </c>
      <c r="D8">
        <v>314</v>
      </c>
      <c r="E8" s="45">
        <v>7</v>
      </c>
    </row>
  </sheetData>
  <sortState ref="A2:D8">
    <sortCondition descending="1" ref="D2:D8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"/>
  <sheetViews>
    <sheetView workbookViewId="0">
      <selection activeCell="A10" sqref="A10"/>
    </sheetView>
  </sheetViews>
  <sheetFormatPr baseColWidth="10" defaultRowHeight="13.8"/>
  <cols>
    <col min="1" max="1" width="17" customWidth="1"/>
    <col min="2" max="2" width="13.3984375" bestFit="1" customWidth="1"/>
    <col min="3" max="3" width="27.19921875" bestFit="1" customWidth="1"/>
  </cols>
  <sheetData>
    <row r="1" spans="1:5">
      <c r="A1" s="1" t="s">
        <v>1</v>
      </c>
      <c r="B1" s="1" t="s">
        <v>0</v>
      </c>
      <c r="C1" s="1" t="s">
        <v>135</v>
      </c>
      <c r="D1" s="1" t="s">
        <v>2</v>
      </c>
      <c r="E1" s="1" t="s">
        <v>3</v>
      </c>
    </row>
    <row r="2" spans="1:5" ht="24.6">
      <c r="A2" s="2" t="s">
        <v>10</v>
      </c>
      <c r="B2" t="s">
        <v>11</v>
      </c>
      <c r="C2" s="2" t="s">
        <v>140</v>
      </c>
      <c r="D2">
        <v>531</v>
      </c>
      <c r="E2" s="48">
        <v>1</v>
      </c>
    </row>
    <row r="3" spans="1:5" ht="24.6">
      <c r="A3" t="s">
        <v>100</v>
      </c>
      <c r="B3" t="s">
        <v>101</v>
      </c>
      <c r="C3" t="s">
        <v>137</v>
      </c>
      <c r="D3">
        <v>525</v>
      </c>
      <c r="E3" s="47">
        <v>2</v>
      </c>
    </row>
    <row r="4" spans="1:5" ht="24.6">
      <c r="A4" t="s">
        <v>74</v>
      </c>
      <c r="B4" t="s">
        <v>75</v>
      </c>
      <c r="C4" t="s">
        <v>71</v>
      </c>
      <c r="D4">
        <v>470</v>
      </c>
      <c r="E4" s="47">
        <v>3</v>
      </c>
    </row>
    <row r="5" spans="1:5" ht="24.6">
      <c r="A5" t="s">
        <v>96</v>
      </c>
      <c r="B5" t="s">
        <v>62</v>
      </c>
      <c r="C5" t="s">
        <v>137</v>
      </c>
      <c r="D5">
        <v>420</v>
      </c>
      <c r="E5" s="47">
        <v>4</v>
      </c>
    </row>
    <row r="6" spans="1:5" ht="24.6">
      <c r="A6" t="s">
        <v>63</v>
      </c>
      <c r="B6" t="s">
        <v>64</v>
      </c>
      <c r="C6" s="2" t="s">
        <v>60</v>
      </c>
      <c r="D6">
        <v>405</v>
      </c>
      <c r="E6" s="47">
        <v>5</v>
      </c>
    </row>
    <row r="7" spans="1:5" ht="24.6">
      <c r="A7" s="27" t="s">
        <v>148</v>
      </c>
      <c r="B7" t="s">
        <v>149</v>
      </c>
      <c r="C7" s="27" t="s">
        <v>167</v>
      </c>
      <c r="D7">
        <v>396</v>
      </c>
      <c r="E7" s="47">
        <v>6</v>
      </c>
    </row>
    <row r="8" spans="1:5" ht="24.6">
      <c r="A8" t="s">
        <v>76</v>
      </c>
      <c r="B8" t="s">
        <v>77</v>
      </c>
      <c r="C8" t="s">
        <v>71</v>
      </c>
      <c r="D8">
        <v>253</v>
      </c>
      <c r="E8" s="47">
        <v>7</v>
      </c>
    </row>
  </sheetData>
  <sortState ref="A2:D8">
    <sortCondition descending="1" ref="D2:D8"/>
  </sortState>
  <pageMargins left="0.7" right="0.7" top="0.78740157499999996" bottom="0.78740157499999996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A15" sqref="A15"/>
    </sheetView>
  </sheetViews>
  <sheetFormatPr baseColWidth="10" defaultRowHeight="13.8"/>
  <cols>
    <col min="1" max="1" width="17.59765625" customWidth="1"/>
    <col min="2" max="2" width="13.3984375" bestFit="1" customWidth="1"/>
    <col min="3" max="3" width="28.19921875" bestFit="1" customWidth="1"/>
  </cols>
  <sheetData>
    <row r="1" spans="1:5">
      <c r="A1" s="1" t="s">
        <v>1</v>
      </c>
      <c r="B1" s="1" t="s">
        <v>0</v>
      </c>
      <c r="C1" s="1"/>
      <c r="D1" s="1" t="s">
        <v>2</v>
      </c>
      <c r="E1" s="1" t="s">
        <v>3</v>
      </c>
    </row>
    <row r="2" spans="1:5" ht="21">
      <c r="A2" s="2" t="s">
        <v>34</v>
      </c>
      <c r="B2" s="2" t="s">
        <v>35</v>
      </c>
      <c r="C2" s="2" t="s">
        <v>30</v>
      </c>
      <c r="D2">
        <v>553</v>
      </c>
      <c r="E2" s="44">
        <v>1</v>
      </c>
    </row>
    <row r="3" spans="1:5" ht="21">
      <c r="A3" t="s">
        <v>89</v>
      </c>
      <c r="B3" t="s">
        <v>90</v>
      </c>
      <c r="C3" t="s">
        <v>139</v>
      </c>
      <c r="D3">
        <v>534</v>
      </c>
      <c r="E3" s="43">
        <v>2</v>
      </c>
    </row>
    <row r="4" spans="1:5" ht="21">
      <c r="A4" s="27" t="s">
        <v>148</v>
      </c>
      <c r="B4" s="27" t="s">
        <v>150</v>
      </c>
      <c r="C4" s="27" t="s">
        <v>167</v>
      </c>
      <c r="D4">
        <v>524</v>
      </c>
      <c r="E4" s="43">
        <v>3</v>
      </c>
    </row>
    <row r="5" spans="1:5" ht="21">
      <c r="A5" t="s">
        <v>128</v>
      </c>
      <c r="B5" t="s">
        <v>129</v>
      </c>
      <c r="C5" t="s">
        <v>121</v>
      </c>
      <c r="D5">
        <v>510</v>
      </c>
      <c r="E5" s="43">
        <v>4</v>
      </c>
    </row>
    <row r="6" spans="1:5" ht="21">
      <c r="A6" s="22" t="s">
        <v>151</v>
      </c>
      <c r="B6" t="s">
        <v>152</v>
      </c>
      <c r="C6" s="2" t="s">
        <v>20</v>
      </c>
      <c r="D6">
        <v>480</v>
      </c>
      <c r="E6" s="43">
        <v>5</v>
      </c>
    </row>
    <row r="7" spans="1:5" ht="21">
      <c r="A7" s="2" t="s">
        <v>98</v>
      </c>
      <c r="B7" t="s">
        <v>99</v>
      </c>
      <c r="C7" t="s">
        <v>137</v>
      </c>
      <c r="D7">
        <v>480</v>
      </c>
      <c r="E7" s="43">
        <v>6</v>
      </c>
    </row>
    <row r="8" spans="1:5" ht="21">
      <c r="A8" s="2" t="s">
        <v>49</v>
      </c>
      <c r="B8" t="s">
        <v>50</v>
      </c>
      <c r="C8" s="2" t="s">
        <v>46</v>
      </c>
      <c r="D8">
        <v>470</v>
      </c>
      <c r="E8" s="43">
        <v>7</v>
      </c>
    </row>
    <row r="9" spans="1:5" ht="21">
      <c r="A9" t="s">
        <v>131</v>
      </c>
      <c r="B9" t="s">
        <v>125</v>
      </c>
      <c r="C9" t="s">
        <v>121</v>
      </c>
      <c r="D9">
        <v>431</v>
      </c>
      <c r="E9" s="43">
        <v>8</v>
      </c>
    </row>
    <row r="10" spans="1:5" ht="21">
      <c r="A10" t="s">
        <v>91</v>
      </c>
      <c r="B10" t="s">
        <v>92</v>
      </c>
      <c r="C10" t="s">
        <v>138</v>
      </c>
      <c r="D10">
        <v>414</v>
      </c>
      <c r="E10" s="43">
        <v>9</v>
      </c>
    </row>
    <row r="11" spans="1:5" ht="21">
      <c r="A11" t="s">
        <v>104</v>
      </c>
      <c r="B11" t="s">
        <v>105</v>
      </c>
      <c r="C11" t="s">
        <v>137</v>
      </c>
      <c r="D11">
        <v>370</v>
      </c>
      <c r="E11" s="43">
        <v>10</v>
      </c>
    </row>
    <row r="12" spans="1:5" ht="21">
      <c r="A12" t="s">
        <v>40</v>
      </c>
      <c r="B12" t="s">
        <v>41</v>
      </c>
      <c r="C12" s="2" t="s">
        <v>30</v>
      </c>
      <c r="D12">
        <v>346</v>
      </c>
      <c r="E12" s="43">
        <v>11</v>
      </c>
    </row>
    <row r="13" spans="1:5" ht="21">
      <c r="A13" t="s">
        <v>65</v>
      </c>
      <c r="B13" t="s">
        <v>66</v>
      </c>
      <c r="C13" s="2" t="s">
        <v>60</v>
      </c>
      <c r="D13">
        <v>280</v>
      </c>
      <c r="E13" s="43">
        <v>12</v>
      </c>
    </row>
    <row r="15" spans="1:5" ht="15">
      <c r="A15" s="2"/>
    </row>
  </sheetData>
  <sortState ref="A2:D13">
    <sortCondition descending="1" ref="D2:D13"/>
  </sortState>
  <pageMargins left="0.7" right="0.7" top="0.78740157499999996" bottom="0.78740157499999996" header="0.3" footer="0.3"/>
  <pageSetup paperSize="9" scale="9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"/>
  <sheetViews>
    <sheetView workbookViewId="0">
      <selection activeCell="A9" sqref="A9"/>
    </sheetView>
  </sheetViews>
  <sheetFormatPr baseColWidth="10" defaultRowHeight="13.8"/>
  <cols>
    <col min="1" max="1" width="17.5" customWidth="1"/>
    <col min="2" max="2" width="13.3984375" bestFit="1" customWidth="1"/>
    <col min="3" max="3" width="28.19921875" bestFit="1" customWidth="1"/>
  </cols>
  <sheetData>
    <row r="1" spans="1:5">
      <c r="A1" s="1" t="s">
        <v>1</v>
      </c>
      <c r="B1" s="1" t="s">
        <v>0</v>
      </c>
      <c r="C1" s="1" t="s">
        <v>135</v>
      </c>
      <c r="D1" s="1" t="s">
        <v>2</v>
      </c>
      <c r="E1" s="1" t="s">
        <v>3</v>
      </c>
    </row>
    <row r="2" spans="1:5" ht="22.8">
      <c r="A2" s="22" t="s">
        <v>23</v>
      </c>
      <c r="B2" t="s">
        <v>24</v>
      </c>
      <c r="C2" s="2" t="s">
        <v>20</v>
      </c>
      <c r="D2">
        <v>543</v>
      </c>
      <c r="E2" s="46">
        <v>1</v>
      </c>
    </row>
    <row r="3" spans="1:5" ht="22.8">
      <c r="A3" s="23" t="s">
        <v>12</v>
      </c>
      <c r="B3" s="23" t="s">
        <v>13</v>
      </c>
      <c r="C3" s="2" t="s">
        <v>140</v>
      </c>
      <c r="D3">
        <v>543</v>
      </c>
      <c r="E3" s="45">
        <v>2</v>
      </c>
    </row>
    <row r="4" spans="1:5" ht="22.8">
      <c r="A4" s="2" t="s">
        <v>36</v>
      </c>
      <c r="B4" s="2" t="s">
        <v>134</v>
      </c>
      <c r="C4" s="2" t="s">
        <v>30</v>
      </c>
      <c r="D4">
        <v>497</v>
      </c>
      <c r="E4" s="45">
        <v>3</v>
      </c>
    </row>
    <row r="5" spans="1:5" ht="22.8">
      <c r="A5" s="27" t="s">
        <v>153</v>
      </c>
      <c r="B5" t="s">
        <v>154</v>
      </c>
      <c r="C5" s="27" t="s">
        <v>167</v>
      </c>
      <c r="D5">
        <v>461</v>
      </c>
      <c r="E5" s="45">
        <v>4</v>
      </c>
    </row>
    <row r="6" spans="1:5" ht="22.8">
      <c r="A6" s="2" t="s">
        <v>51</v>
      </c>
      <c r="B6" s="2" t="s">
        <v>52</v>
      </c>
      <c r="C6" s="2" t="s">
        <v>46</v>
      </c>
      <c r="D6">
        <v>423</v>
      </c>
      <c r="E6" s="45">
        <v>5</v>
      </c>
    </row>
    <row r="7" spans="1:5" ht="22.8">
      <c r="A7" t="s">
        <v>165</v>
      </c>
      <c r="B7" t="s">
        <v>166</v>
      </c>
      <c r="C7" t="s">
        <v>138</v>
      </c>
      <c r="D7">
        <v>271</v>
      </c>
      <c r="E7" s="45">
        <v>6</v>
      </c>
    </row>
  </sheetData>
  <pageMargins left="0.7" right="0.7" top="0.78740157499999996" bottom="0.78740157499999996" header="0.3" footer="0.3"/>
  <pageSetup paperSize="9" scale="9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workbookViewId="0">
      <selection activeCell="A15" sqref="A15"/>
    </sheetView>
  </sheetViews>
  <sheetFormatPr baseColWidth="10" defaultRowHeight="13.8"/>
  <cols>
    <col min="1" max="1" width="18.5" customWidth="1"/>
    <col min="2" max="2" width="13.3984375" bestFit="1" customWidth="1"/>
    <col min="3" max="3" width="28.19921875" bestFit="1" customWidth="1"/>
  </cols>
  <sheetData>
    <row r="1" spans="1:5">
      <c r="A1" s="1" t="s">
        <v>1</v>
      </c>
      <c r="B1" s="1" t="s">
        <v>0</v>
      </c>
      <c r="C1" s="1" t="s">
        <v>135</v>
      </c>
      <c r="D1" s="1" t="s">
        <v>2</v>
      </c>
      <c r="E1" s="1" t="s">
        <v>3</v>
      </c>
    </row>
    <row r="2" spans="1:5" ht="22.8">
      <c r="A2" s="22" t="s">
        <v>8</v>
      </c>
      <c r="B2" t="s">
        <v>9</v>
      </c>
      <c r="C2" s="2" t="s">
        <v>141</v>
      </c>
      <c r="D2">
        <v>623</v>
      </c>
      <c r="E2" s="46">
        <v>1</v>
      </c>
    </row>
    <row r="3" spans="1:5" ht="22.8">
      <c r="A3" t="s">
        <v>113</v>
      </c>
      <c r="B3" t="s">
        <v>114</v>
      </c>
      <c r="C3" t="s">
        <v>109</v>
      </c>
      <c r="D3">
        <v>582</v>
      </c>
      <c r="E3" s="45">
        <v>2</v>
      </c>
    </row>
    <row r="4" spans="1:5" ht="22.8">
      <c r="A4" s="2" t="s">
        <v>155</v>
      </c>
      <c r="B4" s="2" t="s">
        <v>156</v>
      </c>
      <c r="C4" t="s">
        <v>20</v>
      </c>
      <c r="D4">
        <v>562</v>
      </c>
      <c r="E4" s="45">
        <v>3</v>
      </c>
    </row>
    <row r="5" spans="1:5" ht="22.8">
      <c r="A5" s="22" t="s">
        <v>25</v>
      </c>
      <c r="B5" s="22" t="s">
        <v>26</v>
      </c>
      <c r="C5" s="2" t="s">
        <v>20</v>
      </c>
      <c r="D5">
        <v>539</v>
      </c>
      <c r="E5" s="45">
        <v>4</v>
      </c>
    </row>
    <row r="6" spans="1:5" ht="22.8">
      <c r="A6" t="s">
        <v>78</v>
      </c>
      <c r="B6" t="s">
        <v>79</v>
      </c>
      <c r="C6" t="s">
        <v>71</v>
      </c>
      <c r="D6">
        <v>525</v>
      </c>
      <c r="E6" s="45">
        <v>5</v>
      </c>
    </row>
    <row r="7" spans="1:5" ht="22.8">
      <c r="A7" s="27" t="s">
        <v>157</v>
      </c>
      <c r="B7" s="2" t="s">
        <v>158</v>
      </c>
      <c r="C7" s="27" t="s">
        <v>167</v>
      </c>
      <c r="D7">
        <v>522</v>
      </c>
      <c r="E7" s="45">
        <v>6</v>
      </c>
    </row>
    <row r="8" spans="1:5" ht="22.8">
      <c r="A8" s="2" t="s">
        <v>38</v>
      </c>
      <c r="B8" s="2" t="s">
        <v>39</v>
      </c>
      <c r="C8" s="2" t="s">
        <v>30</v>
      </c>
      <c r="D8">
        <v>503</v>
      </c>
      <c r="E8" s="45">
        <v>7</v>
      </c>
    </row>
    <row r="9" spans="1:5" ht="22.8">
      <c r="A9" s="2" t="s">
        <v>40</v>
      </c>
      <c r="B9" s="2" t="s">
        <v>42</v>
      </c>
      <c r="C9" s="2" t="s">
        <v>30</v>
      </c>
      <c r="D9">
        <v>500</v>
      </c>
      <c r="E9" s="45">
        <v>8</v>
      </c>
    </row>
    <row r="10" spans="1:5" ht="22.8">
      <c r="A10" t="s">
        <v>126</v>
      </c>
      <c r="B10" t="s">
        <v>127</v>
      </c>
      <c r="C10" t="s">
        <v>121</v>
      </c>
      <c r="D10">
        <v>438</v>
      </c>
      <c r="E10" s="45">
        <v>9</v>
      </c>
    </row>
    <row r="11" spans="1:5" ht="22.8">
      <c r="A11" s="2" t="s">
        <v>53</v>
      </c>
      <c r="B11" s="2" t="s">
        <v>54</v>
      </c>
      <c r="C11" s="2" t="s">
        <v>46</v>
      </c>
      <c r="D11">
        <v>418</v>
      </c>
      <c r="E11" s="45">
        <v>10</v>
      </c>
    </row>
    <row r="12" spans="1:5" ht="22.8">
      <c r="A12" s="2" t="s">
        <v>55</v>
      </c>
      <c r="B12" t="s">
        <v>56</v>
      </c>
      <c r="C12" s="2" t="s">
        <v>46</v>
      </c>
      <c r="D12">
        <v>412</v>
      </c>
      <c r="E12" s="45">
        <v>11</v>
      </c>
    </row>
    <row r="13" spans="1:5" ht="22.8">
      <c r="A13" s="2" t="s">
        <v>67</v>
      </c>
      <c r="B13" t="s">
        <v>68</v>
      </c>
      <c r="C13" s="2" t="s">
        <v>60</v>
      </c>
      <c r="D13">
        <v>356</v>
      </c>
      <c r="E13" s="45">
        <v>12</v>
      </c>
    </row>
    <row r="14" spans="1:5" ht="15">
      <c r="A14" s="2"/>
      <c r="B14" s="2"/>
      <c r="C14" s="2"/>
    </row>
  </sheetData>
  <sortState ref="A2:D14">
    <sortCondition descending="1" ref="D2:D14"/>
  </sortState>
  <pageMargins left="0.7" right="0.7" top="0.78740157499999996" bottom="0.78740157499999996" header="0.3" footer="0.3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"/>
  <sheetViews>
    <sheetView workbookViewId="0">
      <selection activeCell="A10" sqref="A10"/>
    </sheetView>
  </sheetViews>
  <sheetFormatPr baseColWidth="10" defaultRowHeight="13.8"/>
  <cols>
    <col min="1" max="1" width="17.8984375" customWidth="1"/>
    <col min="2" max="2" width="13.3984375" bestFit="1" customWidth="1"/>
    <col min="3" max="3" width="28.19921875" bestFit="1" customWidth="1"/>
  </cols>
  <sheetData>
    <row r="1" spans="1:5">
      <c r="A1" s="1" t="s">
        <v>1</v>
      </c>
      <c r="B1" s="1" t="s">
        <v>0</v>
      </c>
      <c r="C1" s="1" t="s">
        <v>135</v>
      </c>
      <c r="D1" s="1" t="s">
        <v>2</v>
      </c>
      <c r="E1" s="1" t="s">
        <v>3</v>
      </c>
    </row>
    <row r="2" spans="1:5" ht="22.8">
      <c r="A2" s="2" t="s">
        <v>43</v>
      </c>
      <c r="B2" t="s">
        <v>44</v>
      </c>
      <c r="C2" s="2" t="s">
        <v>30</v>
      </c>
      <c r="D2">
        <v>585</v>
      </c>
      <c r="E2" s="46">
        <v>1</v>
      </c>
    </row>
    <row r="3" spans="1:5" ht="22.8">
      <c r="A3" t="s">
        <v>82</v>
      </c>
      <c r="B3" t="s">
        <v>83</v>
      </c>
      <c r="C3" t="s">
        <v>71</v>
      </c>
      <c r="D3">
        <v>567</v>
      </c>
      <c r="E3" s="45">
        <v>2</v>
      </c>
    </row>
    <row r="4" spans="1:5" ht="22.8">
      <c r="A4" t="s">
        <v>115</v>
      </c>
      <c r="B4" t="s">
        <v>116</v>
      </c>
      <c r="C4" t="s">
        <v>109</v>
      </c>
      <c r="D4">
        <v>496</v>
      </c>
      <c r="E4" s="45">
        <v>3</v>
      </c>
    </row>
    <row r="5" spans="1:5" ht="22.8">
      <c r="A5" t="s">
        <v>117</v>
      </c>
      <c r="B5" t="s">
        <v>118</v>
      </c>
      <c r="C5" t="s">
        <v>142</v>
      </c>
      <c r="D5">
        <v>486</v>
      </c>
      <c r="E5" s="45">
        <v>4</v>
      </c>
    </row>
    <row r="6" spans="1:5" ht="22.8">
      <c r="A6" t="s">
        <v>107</v>
      </c>
      <c r="B6" t="s">
        <v>108</v>
      </c>
      <c r="C6" t="s">
        <v>137</v>
      </c>
      <c r="D6">
        <v>457</v>
      </c>
      <c r="E6" s="45">
        <v>5</v>
      </c>
    </row>
    <row r="7" spans="1:5" ht="22.8">
      <c r="A7" t="s">
        <v>120</v>
      </c>
      <c r="B7" t="s">
        <v>119</v>
      </c>
      <c r="C7" t="s">
        <v>142</v>
      </c>
      <c r="D7">
        <v>456</v>
      </c>
      <c r="E7" s="45">
        <v>6</v>
      </c>
    </row>
    <row r="8" spans="1:5" ht="22.8">
      <c r="A8" t="s">
        <v>159</v>
      </c>
      <c r="B8" s="27" t="s">
        <v>160</v>
      </c>
      <c r="C8" s="27" t="s">
        <v>167</v>
      </c>
      <c r="D8">
        <v>428</v>
      </c>
      <c r="E8" s="45">
        <v>7</v>
      </c>
    </row>
  </sheetData>
  <sortState ref="A2:D8">
    <sortCondition descending="1" ref="D2:D8"/>
  </sortState>
  <pageMargins left="0.7" right="0.7" top="0.78740157499999996" bottom="0.78740157499999996" header="0.3" footer="0.3"/>
  <pageSetup paperSize="9"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10" sqref="A10"/>
    </sheetView>
  </sheetViews>
  <sheetFormatPr baseColWidth="10" defaultRowHeight="13.8"/>
  <cols>
    <col min="1" max="1" width="18" customWidth="1"/>
    <col min="2" max="2" width="13.3984375" bestFit="1" customWidth="1"/>
    <col min="3" max="3" width="27.19921875" bestFit="1" customWidth="1"/>
  </cols>
  <sheetData>
    <row r="1" spans="1:5">
      <c r="A1" s="1" t="s">
        <v>1</v>
      </c>
      <c r="B1" s="1" t="s">
        <v>0</v>
      </c>
      <c r="C1" s="1" t="s">
        <v>135</v>
      </c>
      <c r="D1" s="1" t="s">
        <v>2</v>
      </c>
      <c r="E1" s="1" t="s">
        <v>3</v>
      </c>
    </row>
    <row r="2" spans="1:5" ht="21">
      <c r="A2" t="s">
        <v>159</v>
      </c>
      <c r="B2" s="27" t="s">
        <v>161</v>
      </c>
      <c r="C2" s="27" t="s">
        <v>167</v>
      </c>
      <c r="D2">
        <v>497</v>
      </c>
      <c r="E2" s="44">
        <v>1</v>
      </c>
    </row>
    <row r="3" spans="1:5" ht="21">
      <c r="A3" t="s">
        <v>112</v>
      </c>
      <c r="B3" t="s">
        <v>130</v>
      </c>
      <c r="C3" t="s">
        <v>143</v>
      </c>
      <c r="D3">
        <v>495</v>
      </c>
      <c r="E3" s="43">
        <v>2</v>
      </c>
    </row>
    <row r="4" spans="1:5" ht="21">
      <c r="A4" t="s">
        <v>106</v>
      </c>
      <c r="B4" t="s">
        <v>93</v>
      </c>
      <c r="C4" t="s">
        <v>137</v>
      </c>
      <c r="D4">
        <v>478</v>
      </c>
      <c r="E4" s="43">
        <v>3</v>
      </c>
    </row>
    <row r="5" spans="1:5" ht="21">
      <c r="A5" s="27" t="s">
        <v>162</v>
      </c>
      <c r="B5" s="27" t="s">
        <v>163</v>
      </c>
      <c r="C5" s="27" t="s">
        <v>167</v>
      </c>
      <c r="D5">
        <v>473</v>
      </c>
      <c r="E5" s="43">
        <v>4</v>
      </c>
    </row>
    <row r="6" spans="1:5" ht="21">
      <c r="A6" t="s">
        <v>84</v>
      </c>
      <c r="B6" t="s">
        <v>85</v>
      </c>
      <c r="C6" t="s">
        <v>71</v>
      </c>
      <c r="D6">
        <v>469</v>
      </c>
      <c r="E6" s="43">
        <v>5</v>
      </c>
    </row>
    <row r="7" spans="1:5" ht="21">
      <c r="A7" s="2" t="s">
        <v>57</v>
      </c>
      <c r="B7" s="2" t="s">
        <v>58</v>
      </c>
      <c r="C7" s="2" t="s">
        <v>46</v>
      </c>
      <c r="D7">
        <v>430</v>
      </c>
      <c r="E7" s="43">
        <v>6</v>
      </c>
    </row>
    <row r="8" spans="1:5" ht="21">
      <c r="A8" t="s">
        <v>40</v>
      </c>
      <c r="B8" t="s">
        <v>170</v>
      </c>
      <c r="C8" t="s">
        <v>30</v>
      </c>
      <c r="D8">
        <v>410</v>
      </c>
      <c r="E8" s="43">
        <v>7</v>
      </c>
    </row>
    <row r="9" spans="1:5" ht="15">
      <c r="C9" s="2"/>
    </row>
  </sheetData>
  <sortState ref="A2:D8">
    <sortCondition descending="1" ref="D2:D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4"/>
  <sheetViews>
    <sheetView topLeftCell="A124" zoomScale="95" zoomScaleNormal="95" workbookViewId="0">
      <selection activeCell="A135" sqref="A135"/>
    </sheetView>
  </sheetViews>
  <sheetFormatPr baseColWidth="10" defaultRowHeight="13.8"/>
  <cols>
    <col min="1" max="1" width="19.19921875" customWidth="1"/>
    <col min="2" max="2" width="13.3984375" bestFit="1" customWidth="1"/>
    <col min="3" max="3" width="11.19921875" customWidth="1"/>
    <col min="5" max="5" width="14.8984375" customWidth="1"/>
    <col min="6" max="6" width="12.59765625" customWidth="1"/>
    <col min="7" max="7" width="13.3984375" customWidth="1"/>
    <col min="8" max="8" width="13.3984375" bestFit="1" customWidth="1"/>
    <col min="9" max="9" width="12.09765625" customWidth="1"/>
  </cols>
  <sheetData>
    <row r="1" spans="1:14" ht="16.2" thickBot="1">
      <c r="A1" s="9" t="s">
        <v>19</v>
      </c>
      <c r="B1" s="2"/>
      <c r="D1" s="2"/>
      <c r="E1" s="2"/>
      <c r="F1" s="9" t="s">
        <v>4</v>
      </c>
      <c r="G1" s="2"/>
      <c r="H1" s="37"/>
      <c r="I1" s="38"/>
    </row>
    <row r="2" spans="1:14" ht="15.6">
      <c r="A2" s="10" t="s">
        <v>1</v>
      </c>
      <c r="B2" s="11" t="s">
        <v>0</v>
      </c>
      <c r="C2" s="11" t="s">
        <v>15</v>
      </c>
      <c r="D2" s="11" t="s">
        <v>2</v>
      </c>
      <c r="E2" s="11" t="s">
        <v>5</v>
      </c>
      <c r="F2" s="11" t="s">
        <v>6</v>
      </c>
      <c r="G2" s="11" t="s">
        <v>6</v>
      </c>
      <c r="H2" s="36" t="s">
        <v>7</v>
      </c>
      <c r="I2" s="51" t="s">
        <v>3</v>
      </c>
      <c r="J2" s="2"/>
    </row>
    <row r="3" spans="1:14" ht="15">
      <c r="A3" s="7"/>
      <c r="B3" s="4"/>
      <c r="C3" s="4"/>
      <c r="D3" s="4"/>
      <c r="E3" s="4"/>
      <c r="F3" s="4" t="s">
        <v>14</v>
      </c>
      <c r="G3" s="4"/>
      <c r="H3" s="4"/>
      <c r="I3" s="52"/>
      <c r="J3" s="2"/>
    </row>
    <row r="4" spans="1:14" ht="15">
      <c r="A4" s="6" t="s">
        <v>8</v>
      </c>
      <c r="B4" s="4" t="s">
        <v>9</v>
      </c>
      <c r="C4" s="4" t="s">
        <v>16</v>
      </c>
      <c r="D4" s="4">
        <v>623</v>
      </c>
      <c r="E4" s="4"/>
      <c r="F4" s="4"/>
      <c r="G4" s="4"/>
      <c r="H4" s="4">
        <f>D4</f>
        <v>623</v>
      </c>
      <c r="I4" s="52"/>
      <c r="J4" s="2"/>
    </row>
    <row r="5" spans="1:14" ht="15">
      <c r="A5" s="22" t="s">
        <v>117</v>
      </c>
      <c r="B5" s="4" t="s">
        <v>118</v>
      </c>
      <c r="C5" s="4" t="s">
        <v>45</v>
      </c>
      <c r="D5" s="4">
        <v>486</v>
      </c>
      <c r="E5" s="4"/>
      <c r="F5" s="24"/>
      <c r="G5" s="35">
        <f>D5*5/100</f>
        <v>24.3</v>
      </c>
      <c r="H5" s="24">
        <f>D5-G5</f>
        <v>461.7</v>
      </c>
      <c r="I5" s="52"/>
      <c r="J5" s="2"/>
    </row>
    <row r="6" spans="1:14" ht="15">
      <c r="A6" s="7" t="s">
        <v>164</v>
      </c>
      <c r="B6" s="4" t="s">
        <v>11</v>
      </c>
      <c r="C6" s="4" t="s">
        <v>17</v>
      </c>
      <c r="D6" s="4">
        <v>531</v>
      </c>
      <c r="E6" s="26">
        <f>D6*15/100</f>
        <v>79.650000000000006</v>
      </c>
      <c r="F6" s="4"/>
      <c r="G6" s="34"/>
      <c r="H6" s="34">
        <f>D6+E6</f>
        <v>610.65</v>
      </c>
      <c r="I6" s="52"/>
      <c r="J6" s="2"/>
    </row>
    <row r="7" spans="1:14" ht="15">
      <c r="A7" s="8" t="s">
        <v>12</v>
      </c>
      <c r="B7" s="5" t="s">
        <v>13</v>
      </c>
      <c r="C7" s="5" t="s">
        <v>18</v>
      </c>
      <c r="D7" s="4">
        <v>543</v>
      </c>
      <c r="E7" s="26">
        <f>D7*5/100</f>
        <v>27.15</v>
      </c>
      <c r="F7" s="26">
        <f>570*15/100</f>
        <v>85.5</v>
      </c>
      <c r="G7" s="34"/>
      <c r="H7" s="34">
        <f>D7+E7-F7</f>
        <v>484.65</v>
      </c>
      <c r="I7" s="52"/>
      <c r="J7" s="2"/>
    </row>
    <row r="8" spans="1:14" ht="16.2" thickBot="1">
      <c r="A8" s="14"/>
      <c r="B8" s="15"/>
      <c r="C8" s="15"/>
      <c r="D8" s="15"/>
      <c r="E8" s="15"/>
      <c r="F8" s="15"/>
      <c r="G8" s="25"/>
      <c r="H8" s="39">
        <f>SUM(H4:H7)</f>
        <v>2180</v>
      </c>
      <c r="I8" s="49">
        <v>1</v>
      </c>
      <c r="J8" s="2"/>
    </row>
    <row r="9" spans="1:14" ht="1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4" ht="16.2" thickBot="1">
      <c r="A10" s="9" t="s">
        <v>20</v>
      </c>
      <c r="B10" s="2"/>
      <c r="C10" s="2"/>
      <c r="D10" s="2"/>
      <c r="E10" s="2"/>
      <c r="F10" s="2"/>
      <c r="G10" s="2"/>
      <c r="H10" s="2"/>
      <c r="I10" s="2"/>
      <c r="J10" s="2"/>
    </row>
    <row r="11" spans="1:14" ht="15.6">
      <c r="A11" s="10" t="s">
        <v>1</v>
      </c>
      <c r="B11" s="11" t="s">
        <v>0</v>
      </c>
      <c r="C11" s="11" t="s">
        <v>15</v>
      </c>
      <c r="D11" s="11" t="s">
        <v>2</v>
      </c>
      <c r="E11" s="11" t="s">
        <v>5</v>
      </c>
      <c r="F11" s="11" t="s">
        <v>6</v>
      </c>
      <c r="G11" s="11" t="s">
        <v>7</v>
      </c>
      <c r="H11" s="12" t="s">
        <v>3</v>
      </c>
      <c r="I11" s="2"/>
      <c r="J11" s="2"/>
    </row>
    <row r="12" spans="1:14" ht="15">
      <c r="A12" s="7" t="s">
        <v>21</v>
      </c>
      <c r="B12" s="4" t="s">
        <v>22</v>
      </c>
      <c r="C12" s="4" t="s">
        <v>28</v>
      </c>
      <c r="D12" s="4">
        <v>412</v>
      </c>
      <c r="E12" s="26">
        <f>D12*25/100</f>
        <v>103</v>
      </c>
      <c r="F12" s="4"/>
      <c r="G12" s="26">
        <f>D12+E12</f>
        <v>515</v>
      </c>
      <c r="H12" s="13"/>
      <c r="I12" s="2"/>
      <c r="J12" s="2"/>
    </row>
    <row r="13" spans="1:14" ht="15">
      <c r="A13" s="6" t="s">
        <v>151</v>
      </c>
      <c r="B13" s="4" t="s">
        <v>152</v>
      </c>
      <c r="C13" s="4" t="s">
        <v>29</v>
      </c>
      <c r="D13" s="4">
        <v>480</v>
      </c>
      <c r="E13" s="26">
        <f>D13*10/100</f>
        <v>48</v>
      </c>
      <c r="F13" s="4"/>
      <c r="G13" s="26">
        <f t="shared" ref="G13:G19" si="0">D13+E13</f>
        <v>528</v>
      </c>
      <c r="H13" s="13"/>
      <c r="I13" s="2"/>
      <c r="J13" s="2"/>
    </row>
    <row r="14" spans="1:14" ht="15">
      <c r="A14" s="6" t="s">
        <v>23</v>
      </c>
      <c r="B14" s="4" t="s">
        <v>24</v>
      </c>
      <c r="C14" s="4" t="s">
        <v>18</v>
      </c>
      <c r="D14" s="4">
        <v>543</v>
      </c>
      <c r="E14" s="26">
        <f>D14*5/100</f>
        <v>27.15</v>
      </c>
      <c r="F14" s="4"/>
      <c r="G14" s="26">
        <f t="shared" si="0"/>
        <v>570.15</v>
      </c>
      <c r="H14" s="13"/>
      <c r="I14" s="2"/>
      <c r="J14" s="2"/>
      <c r="N14" s="33"/>
    </row>
    <row r="15" spans="1:14" ht="15">
      <c r="A15" s="6" t="s">
        <v>25</v>
      </c>
      <c r="B15" s="3" t="s">
        <v>26</v>
      </c>
      <c r="C15" s="4" t="s">
        <v>16</v>
      </c>
      <c r="D15" s="4">
        <v>539</v>
      </c>
      <c r="E15" s="4"/>
      <c r="F15" s="4"/>
      <c r="G15" s="26">
        <f t="shared" si="0"/>
        <v>539</v>
      </c>
      <c r="H15" s="13"/>
      <c r="I15" s="2"/>
      <c r="J15" s="2"/>
    </row>
    <row r="16" spans="1:14" ht="15.6">
      <c r="A16" s="7"/>
      <c r="B16" s="4"/>
      <c r="C16" s="4"/>
      <c r="D16" s="4"/>
      <c r="E16" s="4"/>
      <c r="F16" s="4"/>
      <c r="G16" s="31">
        <f>SUM(G12:G15)</f>
        <v>2152.15</v>
      </c>
      <c r="H16" s="13"/>
      <c r="I16" s="2"/>
      <c r="J16" s="2"/>
    </row>
    <row r="17" spans="1:10" ht="15">
      <c r="A17" s="6" t="s">
        <v>27</v>
      </c>
      <c r="B17" s="4"/>
      <c r="C17" s="4"/>
      <c r="D17" s="4"/>
      <c r="E17" s="4"/>
      <c r="F17" s="4"/>
      <c r="G17" s="4"/>
      <c r="H17" s="13"/>
      <c r="I17" s="2"/>
      <c r="J17" s="2"/>
    </row>
    <row r="18" spans="1:10" ht="15">
      <c r="A18" s="6" t="s">
        <v>155</v>
      </c>
      <c r="B18" s="4" t="s">
        <v>156</v>
      </c>
      <c r="C18" s="4" t="s">
        <v>16</v>
      </c>
      <c r="D18" s="4">
        <v>562</v>
      </c>
      <c r="E18" s="26"/>
      <c r="F18" s="4"/>
      <c r="G18" s="26">
        <f t="shared" si="0"/>
        <v>562</v>
      </c>
      <c r="H18" s="13"/>
      <c r="I18" s="2"/>
      <c r="J18" s="2"/>
    </row>
    <row r="19" spans="1:10" ht="16.2" thickBot="1">
      <c r="A19" s="18" t="s">
        <v>144</v>
      </c>
      <c r="B19" s="15" t="s">
        <v>145</v>
      </c>
      <c r="C19" s="15" t="s">
        <v>28</v>
      </c>
      <c r="D19" s="15">
        <v>368</v>
      </c>
      <c r="E19" s="32">
        <f>D19*25/100</f>
        <v>92</v>
      </c>
      <c r="F19" s="15"/>
      <c r="G19" s="32">
        <f t="shared" si="0"/>
        <v>460</v>
      </c>
      <c r="H19" s="50">
        <v>2</v>
      </c>
      <c r="I19" s="2"/>
      <c r="J19" s="2"/>
    </row>
    <row r="20" spans="1:10" ht="1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6.2" thickBot="1">
      <c r="A21" s="9" t="s">
        <v>30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ht="15.6">
      <c r="A22" s="10" t="s">
        <v>1</v>
      </c>
      <c r="B22" s="11" t="s">
        <v>0</v>
      </c>
      <c r="C22" s="11" t="s">
        <v>15</v>
      </c>
      <c r="D22" s="11" t="s">
        <v>2</v>
      </c>
      <c r="E22" s="11" t="s">
        <v>5</v>
      </c>
      <c r="F22" s="11" t="s">
        <v>6</v>
      </c>
      <c r="G22" s="11" t="s">
        <v>7</v>
      </c>
      <c r="H22" s="12" t="s">
        <v>3</v>
      </c>
      <c r="I22" s="2"/>
      <c r="J22" s="2"/>
    </row>
    <row r="23" spans="1:10" ht="15">
      <c r="A23" s="7" t="s">
        <v>31</v>
      </c>
      <c r="B23" s="4" t="s">
        <v>32</v>
      </c>
      <c r="C23" s="4" t="s">
        <v>33</v>
      </c>
      <c r="D23" s="4">
        <v>196</v>
      </c>
      <c r="E23" s="26">
        <f>D23*30/100</f>
        <v>58.8</v>
      </c>
      <c r="F23" s="4"/>
      <c r="G23" s="26">
        <f>D23+E23</f>
        <v>254.8</v>
      </c>
      <c r="H23" s="13"/>
      <c r="I23" s="2"/>
      <c r="J23" s="2"/>
    </row>
    <row r="24" spans="1:10" ht="15">
      <c r="A24" s="7" t="s">
        <v>34</v>
      </c>
      <c r="B24" s="4" t="s">
        <v>35</v>
      </c>
      <c r="C24" s="4" t="s">
        <v>29</v>
      </c>
      <c r="D24" s="4">
        <v>553</v>
      </c>
      <c r="E24" s="26">
        <f>D24*10/100</f>
        <v>55.3</v>
      </c>
      <c r="F24" s="4"/>
      <c r="G24" s="26">
        <f t="shared" ref="G24:G26" si="1">D24+E24</f>
        <v>608.29999999999995</v>
      </c>
      <c r="H24" s="13"/>
      <c r="I24" s="2"/>
      <c r="J24" s="2"/>
    </row>
    <row r="25" spans="1:10" ht="15">
      <c r="A25" s="7" t="s">
        <v>36</v>
      </c>
      <c r="B25" s="4" t="s">
        <v>37</v>
      </c>
      <c r="C25" s="4" t="s">
        <v>18</v>
      </c>
      <c r="D25" s="4">
        <v>497</v>
      </c>
      <c r="E25" s="26">
        <f>D25*5/100</f>
        <v>24.85</v>
      </c>
      <c r="F25" s="4"/>
      <c r="G25" s="26">
        <f t="shared" si="1"/>
        <v>521.85</v>
      </c>
      <c r="H25" s="13"/>
      <c r="I25" s="2"/>
      <c r="J25" s="2"/>
    </row>
    <row r="26" spans="1:10" ht="15">
      <c r="A26" s="7" t="s">
        <v>38</v>
      </c>
      <c r="B26" s="4" t="s">
        <v>39</v>
      </c>
      <c r="C26" s="4" t="s">
        <v>16</v>
      </c>
      <c r="D26" s="4">
        <v>503</v>
      </c>
      <c r="E26" s="24"/>
      <c r="F26" s="4"/>
      <c r="G26" s="26">
        <f t="shared" si="1"/>
        <v>503</v>
      </c>
      <c r="H26" s="13"/>
      <c r="I26" s="2"/>
      <c r="J26" s="2"/>
    </row>
    <row r="27" spans="1:10" ht="15.6">
      <c r="A27" s="7"/>
      <c r="B27" s="4"/>
      <c r="C27" s="4"/>
      <c r="D27" s="4"/>
      <c r="E27" s="4"/>
      <c r="F27" s="4"/>
      <c r="G27" s="31">
        <f>SUM(G23:G26)</f>
        <v>1887.9499999999998</v>
      </c>
      <c r="H27" s="13"/>
      <c r="I27" s="2"/>
      <c r="J27" s="2"/>
    </row>
    <row r="28" spans="1:10" ht="15">
      <c r="A28" s="6" t="s">
        <v>27</v>
      </c>
      <c r="B28" s="4"/>
      <c r="C28" s="4"/>
      <c r="D28" s="4"/>
      <c r="E28" s="4"/>
      <c r="F28" s="4"/>
      <c r="G28" s="4"/>
      <c r="H28" s="13"/>
      <c r="I28" s="2"/>
      <c r="J28" s="2"/>
    </row>
    <row r="29" spans="1:10" ht="15">
      <c r="A29" s="6" t="s">
        <v>40</v>
      </c>
      <c r="B29" s="4" t="s">
        <v>41</v>
      </c>
      <c r="C29" s="4" t="s">
        <v>29</v>
      </c>
      <c r="D29" s="4">
        <v>346</v>
      </c>
      <c r="E29" s="26">
        <f>D29*10/100</f>
        <v>34.6</v>
      </c>
      <c r="F29" s="4"/>
      <c r="G29" s="26">
        <f t="shared" ref="G29:G30" si="2">D29+E29</f>
        <v>380.6</v>
      </c>
      <c r="H29" s="13"/>
      <c r="I29" s="2"/>
      <c r="J29" s="2"/>
    </row>
    <row r="30" spans="1:10" ht="15">
      <c r="A30" s="6" t="s">
        <v>40</v>
      </c>
      <c r="B30" s="4" t="s">
        <v>42</v>
      </c>
      <c r="C30" s="4" t="s">
        <v>16</v>
      </c>
      <c r="D30" s="4">
        <v>500</v>
      </c>
      <c r="E30" s="4"/>
      <c r="F30" s="4"/>
      <c r="G30" s="26">
        <f t="shared" si="2"/>
        <v>500</v>
      </c>
      <c r="H30" s="13"/>
      <c r="I30" s="2"/>
      <c r="J30" s="2"/>
    </row>
    <row r="31" spans="1:10" ht="16.2" thickBot="1">
      <c r="A31" s="14" t="s">
        <v>43</v>
      </c>
      <c r="B31" s="15" t="s">
        <v>44</v>
      </c>
      <c r="C31" s="15" t="s">
        <v>45</v>
      </c>
      <c r="D31" s="15">
        <v>585</v>
      </c>
      <c r="E31" s="15"/>
      <c r="F31" s="32">
        <f>D31*5/100</f>
        <v>29.25</v>
      </c>
      <c r="G31" s="32">
        <f>D31-F31</f>
        <v>555.75</v>
      </c>
      <c r="H31" s="50">
        <v>10</v>
      </c>
      <c r="I31" s="2"/>
      <c r="J31" s="2"/>
    </row>
    <row r="32" spans="1:10" ht="15">
      <c r="A32" s="40"/>
      <c r="B32" s="40"/>
      <c r="C32" s="40"/>
      <c r="D32" s="40"/>
      <c r="E32" s="40"/>
      <c r="F32" s="53"/>
      <c r="G32" s="53"/>
      <c r="H32" s="40"/>
      <c r="I32" s="2"/>
      <c r="J32" s="2"/>
    </row>
    <row r="33" spans="1:10" ht="15">
      <c r="A33" s="40"/>
      <c r="B33" s="40"/>
      <c r="C33" s="40"/>
      <c r="D33" s="40"/>
      <c r="E33" s="40"/>
      <c r="F33" s="53"/>
      <c r="G33" s="53"/>
      <c r="H33" s="40"/>
      <c r="I33" s="2"/>
      <c r="J33" s="2"/>
    </row>
    <row r="34" spans="1:10" ht="1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6.2" thickBot="1">
      <c r="A35" s="9" t="s">
        <v>46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ht="15.6">
      <c r="A36" s="10" t="s">
        <v>1</v>
      </c>
      <c r="B36" s="11" t="s">
        <v>0</v>
      </c>
      <c r="C36" s="11" t="s">
        <v>15</v>
      </c>
      <c r="D36" s="11" t="s">
        <v>2</v>
      </c>
      <c r="E36" s="11" t="s">
        <v>5</v>
      </c>
      <c r="F36" s="11" t="s">
        <v>6</v>
      </c>
      <c r="G36" s="11" t="s">
        <v>7</v>
      </c>
      <c r="H36" s="12" t="s">
        <v>3</v>
      </c>
      <c r="I36" s="2"/>
      <c r="J36" s="2"/>
    </row>
    <row r="37" spans="1:10" ht="15">
      <c r="A37" s="7" t="s">
        <v>47</v>
      </c>
      <c r="B37" s="4" t="s">
        <v>48</v>
      </c>
      <c r="C37" s="4" t="s">
        <v>33</v>
      </c>
      <c r="D37" s="4">
        <v>428</v>
      </c>
      <c r="E37" s="26">
        <f>D37*30/100</f>
        <v>128.4</v>
      </c>
      <c r="F37" s="4"/>
      <c r="G37" s="26">
        <f>D37+E37</f>
        <v>556.4</v>
      </c>
      <c r="H37" s="13"/>
      <c r="I37" s="2"/>
      <c r="J37" s="2"/>
    </row>
    <row r="38" spans="1:10" ht="15">
      <c r="A38" s="7" t="s">
        <v>49</v>
      </c>
      <c r="B38" s="4" t="s">
        <v>50</v>
      </c>
      <c r="C38" s="4" t="s">
        <v>29</v>
      </c>
      <c r="D38" s="4">
        <v>470</v>
      </c>
      <c r="E38" s="26">
        <f>D38*10/100</f>
        <v>47</v>
      </c>
      <c r="F38" s="4"/>
      <c r="G38" s="26">
        <f t="shared" ref="G38:G40" si="3">D38+E38</f>
        <v>517</v>
      </c>
      <c r="H38" s="13"/>
      <c r="I38" s="2"/>
      <c r="J38" s="2"/>
    </row>
    <row r="39" spans="1:10" ht="15">
      <c r="A39" s="7" t="s">
        <v>51</v>
      </c>
      <c r="B39" s="4" t="s">
        <v>52</v>
      </c>
      <c r="C39" s="4" t="s">
        <v>18</v>
      </c>
      <c r="D39" s="4">
        <v>423</v>
      </c>
      <c r="E39" s="26">
        <f>D39*5/100</f>
        <v>21.15</v>
      </c>
      <c r="F39" s="4"/>
      <c r="G39" s="26">
        <f t="shared" si="3"/>
        <v>444.15</v>
      </c>
      <c r="H39" s="13"/>
      <c r="I39" s="2"/>
      <c r="J39" s="2"/>
    </row>
    <row r="40" spans="1:10" ht="15">
      <c r="A40" s="7" t="s">
        <v>55</v>
      </c>
      <c r="B40" s="4" t="s">
        <v>56</v>
      </c>
      <c r="C40" s="4" t="s">
        <v>16</v>
      </c>
      <c r="D40" s="4">
        <v>412</v>
      </c>
      <c r="E40" s="24"/>
      <c r="F40" s="4"/>
      <c r="G40" s="26">
        <f t="shared" si="3"/>
        <v>412</v>
      </c>
      <c r="H40" s="13"/>
      <c r="I40" s="2"/>
      <c r="J40" s="2"/>
    </row>
    <row r="41" spans="1:10" ht="15.6">
      <c r="A41" s="7"/>
      <c r="B41" s="4"/>
      <c r="C41" s="4"/>
      <c r="D41" s="4"/>
      <c r="E41" s="4"/>
      <c r="F41" s="4"/>
      <c r="G41" s="31">
        <f>SUM(G37:G40)</f>
        <v>1929.5500000000002</v>
      </c>
      <c r="H41" s="13"/>
      <c r="I41" s="2"/>
      <c r="J41" s="2"/>
    </row>
    <row r="42" spans="1:10" ht="15">
      <c r="A42" s="6" t="s">
        <v>27</v>
      </c>
      <c r="B42" s="4"/>
      <c r="C42" s="4"/>
      <c r="D42" s="4"/>
      <c r="E42" s="4"/>
      <c r="F42" s="4"/>
      <c r="G42" s="26"/>
      <c r="H42" s="13"/>
      <c r="I42" s="2"/>
      <c r="J42" s="2"/>
    </row>
    <row r="43" spans="1:10" ht="15">
      <c r="A43" s="7" t="s">
        <v>53</v>
      </c>
      <c r="B43" s="4" t="s">
        <v>54</v>
      </c>
      <c r="C43" s="4" t="s">
        <v>16</v>
      </c>
      <c r="D43" s="4">
        <v>418</v>
      </c>
      <c r="E43" s="4"/>
      <c r="F43" s="4"/>
      <c r="G43" s="26">
        <f t="shared" ref="G43" si="4">D43+E43</f>
        <v>418</v>
      </c>
      <c r="H43" s="13"/>
      <c r="I43" s="2"/>
      <c r="J43" s="2"/>
    </row>
    <row r="44" spans="1:10" ht="15.6">
      <c r="A44" s="7" t="s">
        <v>57</v>
      </c>
      <c r="B44" s="4" t="s">
        <v>58</v>
      </c>
      <c r="C44" s="4" t="s">
        <v>59</v>
      </c>
      <c r="D44" s="4">
        <v>430</v>
      </c>
      <c r="E44" s="4"/>
      <c r="F44" s="26">
        <f>D44*10/100</f>
        <v>43</v>
      </c>
      <c r="G44" s="26">
        <f>D44-F44</f>
        <v>387</v>
      </c>
      <c r="H44" s="54">
        <v>8</v>
      </c>
      <c r="I44" s="2"/>
      <c r="J44" s="2"/>
    </row>
    <row r="45" spans="1:10" ht="1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6.2" thickBot="1">
      <c r="A46" s="9" t="s">
        <v>60</v>
      </c>
      <c r="B46" s="2"/>
      <c r="C46" s="2"/>
      <c r="D46" s="2"/>
      <c r="E46" s="2"/>
      <c r="F46" s="2"/>
      <c r="G46" s="2"/>
      <c r="H46" s="2"/>
      <c r="I46" s="2"/>
      <c r="J46" s="2"/>
    </row>
    <row r="47" spans="1:10" ht="15.6">
      <c r="A47" s="10" t="s">
        <v>1</v>
      </c>
      <c r="B47" s="11" t="s">
        <v>0</v>
      </c>
      <c r="C47" s="11" t="s">
        <v>15</v>
      </c>
      <c r="D47" s="11" t="s">
        <v>2</v>
      </c>
      <c r="E47" s="11" t="s">
        <v>5</v>
      </c>
      <c r="F47" s="11" t="s">
        <v>6</v>
      </c>
      <c r="G47" s="11" t="s">
        <v>7</v>
      </c>
      <c r="H47" s="12" t="s">
        <v>3</v>
      </c>
      <c r="I47" s="2"/>
      <c r="J47" s="2"/>
    </row>
    <row r="48" spans="1:10" ht="15">
      <c r="A48" s="17" t="s">
        <v>61</v>
      </c>
      <c r="B48" s="16" t="s">
        <v>62</v>
      </c>
      <c r="C48" s="4" t="s">
        <v>33</v>
      </c>
      <c r="D48" s="4">
        <v>290</v>
      </c>
      <c r="E48" s="26">
        <f>D48*30/100</f>
        <v>87</v>
      </c>
      <c r="F48" s="4"/>
      <c r="G48" s="26">
        <f>D48+E48</f>
        <v>377</v>
      </c>
      <c r="H48" s="13"/>
      <c r="I48" s="2"/>
      <c r="J48" s="2"/>
    </row>
    <row r="49" spans="1:10" ht="15">
      <c r="A49" s="17" t="s">
        <v>171</v>
      </c>
      <c r="B49" s="16" t="s">
        <v>68</v>
      </c>
      <c r="C49" s="4" t="s">
        <v>16</v>
      </c>
      <c r="D49" s="4">
        <v>356</v>
      </c>
      <c r="E49" s="26"/>
      <c r="F49" s="4"/>
      <c r="G49" s="26">
        <f>D49</f>
        <v>356</v>
      </c>
      <c r="H49" s="13"/>
      <c r="I49" s="2"/>
      <c r="J49" s="2"/>
    </row>
    <row r="50" spans="1:10" ht="15">
      <c r="A50" s="17" t="s">
        <v>63</v>
      </c>
      <c r="B50" s="16" t="s">
        <v>64</v>
      </c>
      <c r="C50" s="4" t="s">
        <v>17</v>
      </c>
      <c r="D50" s="4">
        <v>405</v>
      </c>
      <c r="E50" s="26">
        <f>D50*15/100</f>
        <v>60.75</v>
      </c>
      <c r="F50" s="4"/>
      <c r="G50" s="26">
        <f t="shared" ref="G50:G51" si="5">D50+E50</f>
        <v>465.75</v>
      </c>
      <c r="H50" s="13"/>
      <c r="I50" s="2"/>
      <c r="J50" s="2"/>
    </row>
    <row r="51" spans="1:10" ht="15">
      <c r="A51" s="17" t="s">
        <v>65</v>
      </c>
      <c r="B51" s="16" t="s">
        <v>66</v>
      </c>
      <c r="C51" s="4" t="s">
        <v>29</v>
      </c>
      <c r="D51" s="4">
        <v>280</v>
      </c>
      <c r="E51" s="26">
        <f>D51*10/100</f>
        <v>28</v>
      </c>
      <c r="F51" s="4"/>
      <c r="G51" s="26">
        <f t="shared" si="5"/>
        <v>308</v>
      </c>
      <c r="H51" s="13"/>
      <c r="I51" s="2"/>
      <c r="J51" s="2"/>
    </row>
    <row r="52" spans="1:10" ht="15.6">
      <c r="A52" s="7"/>
      <c r="B52" s="4"/>
      <c r="C52" s="4"/>
      <c r="D52" s="4"/>
      <c r="E52" s="4"/>
      <c r="F52" s="4"/>
      <c r="G52" s="31">
        <f>SUM(G48:G51)</f>
        <v>1506.75</v>
      </c>
      <c r="H52" s="13"/>
      <c r="I52" s="2"/>
      <c r="J52" s="2"/>
    </row>
    <row r="53" spans="1:10" ht="15">
      <c r="A53" s="6" t="s">
        <v>27</v>
      </c>
      <c r="B53" s="4"/>
      <c r="C53" s="4"/>
      <c r="D53" s="4"/>
      <c r="E53" s="4"/>
      <c r="F53" s="4"/>
      <c r="G53" s="26"/>
      <c r="H53" s="13"/>
      <c r="I53" s="2"/>
      <c r="J53" s="2"/>
    </row>
    <row r="54" spans="1:10" ht="15">
      <c r="A54" s="17" t="s">
        <v>67</v>
      </c>
      <c r="B54" s="16" t="s">
        <v>68</v>
      </c>
      <c r="C54" s="4" t="s">
        <v>16</v>
      </c>
      <c r="D54" s="4">
        <v>356</v>
      </c>
      <c r="E54" s="4"/>
      <c r="F54" s="4"/>
      <c r="G54" s="26">
        <f t="shared" ref="G54" si="6">D54+E54</f>
        <v>356</v>
      </c>
      <c r="H54" s="13"/>
      <c r="I54" s="2"/>
      <c r="J54" s="2"/>
    </row>
    <row r="55" spans="1:10" ht="16.2" thickBot="1">
      <c r="A55" s="19" t="s">
        <v>69</v>
      </c>
      <c r="B55" s="20" t="s">
        <v>70</v>
      </c>
      <c r="C55" s="15" t="s">
        <v>59</v>
      </c>
      <c r="D55" s="15"/>
      <c r="E55" s="15"/>
      <c r="F55" s="32">
        <f>D55*10/100</f>
        <v>0</v>
      </c>
      <c r="G55" s="32">
        <f>D55-F55</f>
        <v>0</v>
      </c>
      <c r="H55" s="50">
        <v>13</v>
      </c>
      <c r="I55" s="2"/>
      <c r="J55" s="2"/>
    </row>
    <row r="56" spans="1:10" ht="1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6.2" thickBot="1">
      <c r="A57" s="9" t="s">
        <v>71</v>
      </c>
      <c r="B57" s="2"/>
      <c r="C57" s="2"/>
      <c r="D57" s="2"/>
      <c r="E57" s="2"/>
      <c r="F57" s="2"/>
      <c r="G57" s="2"/>
      <c r="H57" s="2"/>
      <c r="I57" s="2"/>
      <c r="J57" s="2"/>
    </row>
    <row r="58" spans="1:10" ht="15.6">
      <c r="A58" s="10" t="s">
        <v>1</v>
      </c>
      <c r="B58" s="11" t="s">
        <v>0</v>
      </c>
      <c r="C58" s="11" t="s">
        <v>15</v>
      </c>
      <c r="D58" s="11" t="s">
        <v>2</v>
      </c>
      <c r="E58" s="11" t="s">
        <v>5</v>
      </c>
      <c r="F58" s="11" t="s">
        <v>6</v>
      </c>
      <c r="G58" s="11" t="s">
        <v>7</v>
      </c>
      <c r="H58" s="12" t="s">
        <v>3</v>
      </c>
      <c r="I58" s="2"/>
      <c r="J58" s="2"/>
    </row>
    <row r="59" spans="1:10" ht="15">
      <c r="A59" s="17" t="s">
        <v>72</v>
      </c>
      <c r="B59" s="16" t="s">
        <v>73</v>
      </c>
      <c r="C59" s="4" t="s">
        <v>28</v>
      </c>
      <c r="D59" s="4">
        <v>428</v>
      </c>
      <c r="E59" s="26">
        <f>D59*25/100</f>
        <v>107</v>
      </c>
      <c r="F59" s="4"/>
      <c r="G59" s="26">
        <f>D59+E59</f>
        <v>535</v>
      </c>
      <c r="H59" s="13"/>
      <c r="I59" s="2"/>
      <c r="J59" s="2"/>
    </row>
    <row r="60" spans="1:10" ht="15">
      <c r="A60" s="17" t="s">
        <v>74</v>
      </c>
      <c r="B60" s="16" t="s">
        <v>75</v>
      </c>
      <c r="C60" s="4" t="s">
        <v>17</v>
      </c>
      <c r="D60" s="4">
        <v>470</v>
      </c>
      <c r="E60" s="26">
        <f>D60*15/100</f>
        <v>70.5</v>
      </c>
      <c r="F60" s="4"/>
      <c r="G60" s="26">
        <f t="shared" ref="G60:G62" si="7">D60+E60</f>
        <v>540.5</v>
      </c>
      <c r="H60" s="13"/>
      <c r="I60" s="2"/>
      <c r="J60" s="2"/>
    </row>
    <row r="61" spans="1:10" ht="15">
      <c r="A61" s="17" t="s">
        <v>76</v>
      </c>
      <c r="B61" s="16" t="s">
        <v>77</v>
      </c>
      <c r="C61" s="4" t="s">
        <v>17</v>
      </c>
      <c r="D61" s="4">
        <v>253</v>
      </c>
      <c r="E61" s="26">
        <f>D61*15/100</f>
        <v>37.950000000000003</v>
      </c>
      <c r="F61" s="4"/>
      <c r="G61" s="26">
        <f t="shared" si="7"/>
        <v>290.95</v>
      </c>
      <c r="H61" s="13"/>
      <c r="I61" s="2"/>
      <c r="J61" s="2"/>
    </row>
    <row r="62" spans="1:10" ht="15">
      <c r="A62" s="17" t="s">
        <v>78</v>
      </c>
      <c r="B62" s="16" t="s">
        <v>79</v>
      </c>
      <c r="C62" s="4" t="s">
        <v>16</v>
      </c>
      <c r="D62" s="4">
        <v>525</v>
      </c>
      <c r="E62" s="4"/>
      <c r="F62" s="4"/>
      <c r="G62" s="26">
        <f t="shared" si="7"/>
        <v>525</v>
      </c>
      <c r="H62" s="13"/>
      <c r="I62" s="2"/>
      <c r="J62" s="2"/>
    </row>
    <row r="63" spans="1:10" ht="15.6">
      <c r="A63" s="7"/>
      <c r="B63" s="4"/>
      <c r="C63" s="4"/>
      <c r="D63" s="4"/>
      <c r="E63" s="4"/>
      <c r="F63" s="4"/>
      <c r="G63" s="31">
        <f>SUM(G59:G62)</f>
        <v>1891.45</v>
      </c>
      <c r="H63" s="13"/>
      <c r="I63" s="2"/>
      <c r="J63" s="2"/>
    </row>
    <row r="64" spans="1:10" ht="15">
      <c r="A64" s="6" t="s">
        <v>27</v>
      </c>
      <c r="B64" s="4"/>
      <c r="C64" s="4"/>
      <c r="D64" s="4"/>
      <c r="E64" s="4"/>
      <c r="F64" s="4"/>
      <c r="G64" s="26"/>
      <c r="H64" s="13"/>
      <c r="I64" s="2"/>
      <c r="J64" s="2"/>
    </row>
    <row r="65" spans="1:10" ht="15">
      <c r="A65" s="17" t="s">
        <v>80</v>
      </c>
      <c r="B65" s="16" t="s">
        <v>81</v>
      </c>
      <c r="C65" s="4" t="s">
        <v>33</v>
      </c>
      <c r="D65" s="4">
        <v>298</v>
      </c>
      <c r="E65" s="26">
        <f>D65*30/100</f>
        <v>89.4</v>
      </c>
      <c r="F65" s="4"/>
      <c r="G65" s="26">
        <f t="shared" ref="G65" si="8">D65+E65</f>
        <v>387.4</v>
      </c>
      <c r="H65" s="13"/>
      <c r="I65" s="2"/>
      <c r="J65" s="2"/>
    </row>
    <row r="66" spans="1:10" ht="15">
      <c r="A66" s="17" t="s">
        <v>82</v>
      </c>
      <c r="B66" s="16" t="s">
        <v>83</v>
      </c>
      <c r="C66" s="4" t="s">
        <v>45</v>
      </c>
      <c r="D66" s="4">
        <v>567</v>
      </c>
      <c r="E66" s="4"/>
      <c r="F66" s="26">
        <f>D66*5/100</f>
        <v>28.35</v>
      </c>
      <c r="G66" s="26">
        <f>D66-F66</f>
        <v>538.65</v>
      </c>
      <c r="H66" s="13"/>
      <c r="I66" s="2"/>
      <c r="J66" s="2"/>
    </row>
    <row r="67" spans="1:10" ht="16.2" thickBot="1">
      <c r="A67" s="19" t="s">
        <v>84</v>
      </c>
      <c r="B67" s="20" t="s">
        <v>85</v>
      </c>
      <c r="C67" s="15" t="s">
        <v>59</v>
      </c>
      <c r="D67" s="15">
        <v>469</v>
      </c>
      <c r="E67" s="15"/>
      <c r="F67" s="32">
        <f>D67*10/100</f>
        <v>46.9</v>
      </c>
      <c r="G67" s="32">
        <f>D67-F67</f>
        <v>422.1</v>
      </c>
      <c r="H67" s="50">
        <v>9</v>
      </c>
      <c r="I67" s="2"/>
      <c r="J67" s="2"/>
    </row>
    <row r="68" spans="1:10" ht="15" customHeight="1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4.1" customHeight="1" thickBot="1">
      <c r="A69" s="21" t="s">
        <v>86</v>
      </c>
      <c r="B69" s="2"/>
      <c r="C69" s="2"/>
      <c r="D69" s="2"/>
      <c r="E69" s="2"/>
      <c r="F69" s="2"/>
      <c r="G69" s="2"/>
      <c r="H69" s="2"/>
      <c r="I69" s="2"/>
      <c r="J69" s="2"/>
    </row>
    <row r="70" spans="1:10" ht="15.6">
      <c r="A70" s="10" t="s">
        <v>1</v>
      </c>
      <c r="B70" s="11" t="s">
        <v>0</v>
      </c>
      <c r="C70" s="11" t="s">
        <v>15</v>
      </c>
      <c r="D70" s="11" t="s">
        <v>2</v>
      </c>
      <c r="E70" s="11" t="s">
        <v>5</v>
      </c>
      <c r="F70" s="11" t="s">
        <v>6</v>
      </c>
      <c r="G70" s="11" t="s">
        <v>7</v>
      </c>
      <c r="H70" s="12" t="s">
        <v>3</v>
      </c>
      <c r="I70" s="2"/>
      <c r="J70" s="2"/>
    </row>
    <row r="71" spans="1:10" ht="15">
      <c r="A71" s="6" t="s">
        <v>87</v>
      </c>
      <c r="B71" s="4" t="s">
        <v>88</v>
      </c>
      <c r="C71" s="4" t="s">
        <v>33</v>
      </c>
      <c r="D71" s="4">
        <v>396</v>
      </c>
      <c r="E71" s="26">
        <f>D71*30/100</f>
        <v>118.8</v>
      </c>
      <c r="F71" s="4"/>
      <c r="G71" s="26">
        <f>D71+E71</f>
        <v>514.79999999999995</v>
      </c>
      <c r="H71" s="13"/>
      <c r="I71" s="2"/>
      <c r="J71" s="2"/>
    </row>
    <row r="72" spans="1:10" ht="15">
      <c r="A72" s="7" t="s">
        <v>89</v>
      </c>
      <c r="B72" s="4" t="s">
        <v>90</v>
      </c>
      <c r="C72" s="4" t="s">
        <v>29</v>
      </c>
      <c r="D72" s="4">
        <v>534</v>
      </c>
      <c r="E72" s="26">
        <f>D72*10/100</f>
        <v>53.4</v>
      </c>
      <c r="F72" s="4"/>
      <c r="G72" s="26">
        <f t="shared" ref="G72:G73" si="9">D72+E72</f>
        <v>587.4</v>
      </c>
      <c r="H72" s="13"/>
      <c r="I72" s="2"/>
      <c r="J72" s="2"/>
    </row>
    <row r="73" spans="1:10" ht="15">
      <c r="A73" s="7" t="s">
        <v>91</v>
      </c>
      <c r="B73" s="4" t="s">
        <v>92</v>
      </c>
      <c r="C73" s="4" t="s">
        <v>29</v>
      </c>
      <c r="D73" s="4">
        <v>414</v>
      </c>
      <c r="E73" s="26">
        <f>D73*10/100</f>
        <v>41.4</v>
      </c>
      <c r="F73" s="4"/>
      <c r="G73" s="26">
        <f t="shared" si="9"/>
        <v>455.4</v>
      </c>
      <c r="H73" s="13"/>
      <c r="I73" s="2"/>
      <c r="J73" s="2"/>
    </row>
    <row r="74" spans="1:10" ht="15">
      <c r="A74" s="7" t="s">
        <v>91</v>
      </c>
      <c r="B74" s="4" t="s">
        <v>93</v>
      </c>
      <c r="C74" s="4" t="s">
        <v>28</v>
      </c>
      <c r="D74" s="4">
        <v>314</v>
      </c>
      <c r="E74" s="26">
        <f>D74*25/100</f>
        <v>78.5</v>
      </c>
      <c r="F74" s="4"/>
      <c r="G74" s="26">
        <f>D74+E74</f>
        <v>392.5</v>
      </c>
      <c r="H74" s="13"/>
      <c r="I74" s="2"/>
      <c r="J74" s="2"/>
    </row>
    <row r="75" spans="1:10" ht="15.6">
      <c r="A75" s="7"/>
      <c r="B75" s="4"/>
      <c r="C75" s="4"/>
      <c r="D75" s="4"/>
      <c r="E75" s="26"/>
      <c r="F75" s="4"/>
      <c r="G75" s="31">
        <f>SUM(G71:G74)</f>
        <v>1950.1</v>
      </c>
      <c r="H75" s="13"/>
      <c r="I75" s="2"/>
      <c r="J75" s="2"/>
    </row>
    <row r="76" spans="1:10" ht="15">
      <c r="A76" s="8" t="s">
        <v>27</v>
      </c>
      <c r="B76" s="5"/>
      <c r="C76" s="5"/>
      <c r="D76" s="4"/>
      <c r="E76" s="26"/>
      <c r="F76" s="4"/>
      <c r="G76" s="26"/>
      <c r="H76" s="13"/>
      <c r="I76" s="2"/>
      <c r="J76" s="2"/>
    </row>
    <row r="77" spans="1:10" ht="16.2" thickBot="1">
      <c r="A77" s="14" t="s">
        <v>165</v>
      </c>
      <c r="B77" s="15" t="s">
        <v>166</v>
      </c>
      <c r="C77" s="15" t="s">
        <v>18</v>
      </c>
      <c r="D77" s="15"/>
      <c r="E77" s="32">
        <f>D77*5/100</f>
        <v>0</v>
      </c>
      <c r="F77" s="15"/>
      <c r="G77" s="32">
        <f>D77+E77</f>
        <v>0</v>
      </c>
      <c r="H77" s="50">
        <v>6</v>
      </c>
      <c r="I77" s="2"/>
      <c r="J77" s="2"/>
    </row>
    <row r="78" spans="1:10" ht="1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6.2" thickBot="1">
      <c r="A79" s="9" t="s">
        <v>94</v>
      </c>
      <c r="B79" s="2"/>
      <c r="C79" s="2"/>
      <c r="D79" s="2"/>
      <c r="E79" s="2"/>
      <c r="F79" s="2"/>
      <c r="G79" s="2"/>
      <c r="H79" s="2"/>
      <c r="I79" s="2"/>
      <c r="J79" s="2"/>
    </row>
    <row r="80" spans="1:10" ht="15.6">
      <c r="A80" s="10" t="s">
        <v>1</v>
      </c>
      <c r="B80" s="11" t="s">
        <v>0</v>
      </c>
      <c r="C80" s="11" t="s">
        <v>15</v>
      </c>
      <c r="D80" s="11" t="s">
        <v>2</v>
      </c>
      <c r="E80" s="11" t="s">
        <v>5</v>
      </c>
      <c r="F80" s="11" t="s">
        <v>6</v>
      </c>
      <c r="G80" s="11" t="s">
        <v>7</v>
      </c>
      <c r="H80" s="12" t="s">
        <v>3</v>
      </c>
      <c r="I80" s="2"/>
      <c r="J80" s="2"/>
    </row>
    <row r="81" spans="1:10" ht="15">
      <c r="A81" s="17" t="s">
        <v>96</v>
      </c>
      <c r="B81" s="16" t="s">
        <v>97</v>
      </c>
      <c r="C81" s="4" t="s">
        <v>28</v>
      </c>
      <c r="D81" s="4">
        <v>367</v>
      </c>
      <c r="E81" s="26">
        <f>D81*25/100</f>
        <v>91.75</v>
      </c>
      <c r="F81" s="4"/>
      <c r="G81" s="26">
        <f>D81+E81</f>
        <v>458.75</v>
      </c>
      <c r="H81" s="13"/>
      <c r="I81" s="2"/>
      <c r="J81" s="2"/>
    </row>
    <row r="82" spans="1:10" ht="15">
      <c r="A82" s="17" t="s">
        <v>96</v>
      </c>
      <c r="B82" s="16" t="s">
        <v>62</v>
      </c>
      <c r="C82" s="4" t="s">
        <v>17</v>
      </c>
      <c r="D82" s="4">
        <v>420</v>
      </c>
      <c r="E82" s="26">
        <f>D82*15/100</f>
        <v>63</v>
      </c>
      <c r="F82" s="4"/>
      <c r="G82" s="26">
        <f t="shared" ref="G82:G84" si="10">D82+E82</f>
        <v>483</v>
      </c>
      <c r="H82" s="13"/>
      <c r="I82" s="2"/>
      <c r="J82" s="2"/>
    </row>
    <row r="83" spans="1:10" ht="15">
      <c r="A83" s="17" t="s">
        <v>98</v>
      </c>
      <c r="B83" s="16" t="s">
        <v>99</v>
      </c>
      <c r="C83" s="4" t="s">
        <v>29</v>
      </c>
      <c r="D83" s="4">
        <v>480</v>
      </c>
      <c r="E83" s="26">
        <f>D83*10/100</f>
        <v>48</v>
      </c>
      <c r="F83" s="4"/>
      <c r="G83" s="26">
        <f t="shared" si="10"/>
        <v>528</v>
      </c>
      <c r="H83" s="13"/>
      <c r="I83" s="2"/>
      <c r="J83" s="2"/>
    </row>
    <row r="84" spans="1:10" ht="15">
      <c r="A84" s="17" t="s">
        <v>100</v>
      </c>
      <c r="B84" s="16" t="s">
        <v>101</v>
      </c>
      <c r="C84" s="5" t="s">
        <v>17</v>
      </c>
      <c r="D84" s="4">
        <v>525</v>
      </c>
      <c r="E84" s="26">
        <f>D84*15/100</f>
        <v>78.75</v>
      </c>
      <c r="F84" s="4"/>
      <c r="G84" s="26">
        <f t="shared" si="10"/>
        <v>603.75</v>
      </c>
      <c r="H84" s="13"/>
      <c r="I84" s="2"/>
      <c r="J84" s="2"/>
    </row>
    <row r="85" spans="1:10" ht="16.2" thickBot="1">
      <c r="A85" s="14"/>
      <c r="B85" s="15"/>
      <c r="C85" s="15"/>
      <c r="D85" s="15"/>
      <c r="E85" s="15"/>
      <c r="F85" s="15"/>
      <c r="G85" s="25">
        <f>SUM(G81:G84)</f>
        <v>2073.5</v>
      </c>
      <c r="H85" s="50">
        <v>3</v>
      </c>
      <c r="I85" s="2"/>
      <c r="J85" s="2"/>
    </row>
    <row r="86" spans="1:10" ht="15.6">
      <c r="A86" s="9"/>
      <c r="B86" s="9"/>
      <c r="C86" s="2"/>
      <c r="D86" s="2"/>
      <c r="E86" s="2"/>
      <c r="F86" s="2"/>
      <c r="G86" s="2"/>
      <c r="H86" s="2"/>
      <c r="I86" s="2"/>
      <c r="J86" s="2"/>
    </row>
    <row r="87" spans="1:10" ht="16.2" thickBot="1">
      <c r="A87" s="9" t="s">
        <v>95</v>
      </c>
      <c r="B87" s="2"/>
      <c r="C87" s="2"/>
      <c r="D87" s="2"/>
      <c r="E87" s="2"/>
      <c r="F87" s="2"/>
      <c r="G87" s="2"/>
      <c r="H87" s="2"/>
      <c r="I87" s="9"/>
      <c r="J87" s="2"/>
    </row>
    <row r="88" spans="1:10" ht="15.6">
      <c r="A88" s="10" t="s">
        <v>1</v>
      </c>
      <c r="B88" s="11" t="s">
        <v>0</v>
      </c>
      <c r="C88" s="11" t="s">
        <v>15</v>
      </c>
      <c r="D88" s="11" t="s">
        <v>2</v>
      </c>
      <c r="E88" s="11" t="s">
        <v>5</v>
      </c>
      <c r="F88" s="11" t="s">
        <v>6</v>
      </c>
      <c r="G88" s="11" t="s">
        <v>7</v>
      </c>
      <c r="H88" s="12" t="s">
        <v>3</v>
      </c>
      <c r="I88" s="2"/>
      <c r="J88" s="2"/>
    </row>
    <row r="89" spans="1:10" ht="15">
      <c r="A89" s="17" t="s">
        <v>102</v>
      </c>
      <c r="B89" s="16" t="s">
        <v>103</v>
      </c>
      <c r="C89" s="4" t="s">
        <v>33</v>
      </c>
      <c r="D89" s="4">
        <v>311</v>
      </c>
      <c r="E89" s="26">
        <f>D89*30/100</f>
        <v>93.3</v>
      </c>
      <c r="F89" s="4"/>
      <c r="G89" s="26">
        <f>D89+E89</f>
        <v>404.3</v>
      </c>
      <c r="H89" s="13"/>
      <c r="I89" s="2"/>
      <c r="J89" s="2"/>
    </row>
    <row r="90" spans="1:10" ht="15">
      <c r="A90" s="17" t="s">
        <v>104</v>
      </c>
      <c r="B90" s="16" t="s">
        <v>105</v>
      </c>
      <c r="C90" s="4" t="s">
        <v>29</v>
      </c>
      <c r="D90" s="4">
        <v>370</v>
      </c>
      <c r="E90" s="26">
        <f>D90*10/100</f>
        <v>37</v>
      </c>
      <c r="F90" s="4"/>
      <c r="G90" s="26">
        <f t="shared" ref="G90" si="11">D90+E90</f>
        <v>407</v>
      </c>
      <c r="H90" s="13"/>
      <c r="I90" s="2"/>
      <c r="J90" s="2"/>
    </row>
    <row r="91" spans="1:10" ht="15">
      <c r="A91" s="17" t="s">
        <v>106</v>
      </c>
      <c r="B91" s="16" t="s">
        <v>93</v>
      </c>
      <c r="C91" s="4" t="s">
        <v>59</v>
      </c>
      <c r="D91" s="4">
        <v>478</v>
      </c>
      <c r="E91" s="24"/>
      <c r="F91" s="26">
        <f>D91*10/100</f>
        <v>47.8</v>
      </c>
      <c r="G91" s="26">
        <f>D91-F91</f>
        <v>430.2</v>
      </c>
      <c r="H91" s="13"/>
      <c r="I91" s="2"/>
      <c r="J91" s="2"/>
    </row>
    <row r="92" spans="1:10" ht="15">
      <c r="A92" s="17" t="s">
        <v>107</v>
      </c>
      <c r="B92" s="16" t="s">
        <v>108</v>
      </c>
      <c r="C92" s="5" t="s">
        <v>45</v>
      </c>
      <c r="D92" s="4">
        <v>457</v>
      </c>
      <c r="E92" s="24"/>
      <c r="F92" s="26">
        <f>D92*5/100</f>
        <v>22.85</v>
      </c>
      <c r="G92" s="26">
        <f>D92-F92</f>
        <v>434.15</v>
      </c>
      <c r="H92" s="13"/>
      <c r="I92" s="2"/>
      <c r="J92" s="2"/>
    </row>
    <row r="93" spans="1:10" ht="16.2" thickBot="1">
      <c r="A93" s="14"/>
      <c r="B93" s="15"/>
      <c r="C93" s="15"/>
      <c r="D93" s="15"/>
      <c r="E93" s="15"/>
      <c r="F93" s="15"/>
      <c r="G93" s="25">
        <f>SUM(G89:G92)</f>
        <v>1675.65</v>
      </c>
      <c r="H93" s="50">
        <v>11</v>
      </c>
      <c r="I93" s="2"/>
      <c r="J93" s="2"/>
    </row>
    <row r="94" spans="1:10" ht="15.6">
      <c r="A94" s="2"/>
      <c r="B94" s="2"/>
      <c r="C94" s="2"/>
      <c r="D94" s="2"/>
      <c r="E94" s="2"/>
      <c r="F94" s="2"/>
      <c r="G94" s="9"/>
      <c r="H94" s="2"/>
      <c r="I94" s="2"/>
      <c r="J94" s="2"/>
    </row>
    <row r="95" spans="1:10" ht="16.2" thickBot="1">
      <c r="A95" s="9" t="s">
        <v>121</v>
      </c>
      <c r="B95" s="2"/>
      <c r="C95" s="2"/>
      <c r="D95" s="2"/>
      <c r="E95" s="2"/>
      <c r="F95" s="2"/>
      <c r="G95" s="2"/>
      <c r="H95" s="2"/>
      <c r="I95" s="2"/>
      <c r="J95" s="2"/>
    </row>
    <row r="96" spans="1:10" ht="15.6">
      <c r="A96" s="10" t="s">
        <v>1</v>
      </c>
      <c r="B96" s="11" t="s">
        <v>0</v>
      </c>
      <c r="C96" s="11" t="s">
        <v>15</v>
      </c>
      <c r="D96" s="11" t="s">
        <v>2</v>
      </c>
      <c r="E96" s="11" t="s">
        <v>5</v>
      </c>
      <c r="F96" s="11" t="s">
        <v>6</v>
      </c>
      <c r="G96" s="11" t="s">
        <v>7</v>
      </c>
      <c r="H96" s="12" t="s">
        <v>3</v>
      </c>
      <c r="I96" s="2"/>
      <c r="J96" s="2"/>
    </row>
    <row r="97" spans="1:10" ht="15">
      <c r="A97" s="17" t="s">
        <v>122</v>
      </c>
      <c r="B97" s="16" t="s">
        <v>123</v>
      </c>
      <c r="C97" s="4" t="s">
        <v>33</v>
      </c>
      <c r="D97" s="4">
        <v>360</v>
      </c>
      <c r="E97" s="26">
        <f>D97*30/100</f>
        <v>108</v>
      </c>
      <c r="F97" s="4"/>
      <c r="G97" s="26">
        <f>D97+E97</f>
        <v>468</v>
      </c>
      <c r="H97" s="13"/>
      <c r="I97" s="2"/>
      <c r="J97" s="2"/>
    </row>
    <row r="98" spans="1:10" ht="15">
      <c r="A98" s="17" t="s">
        <v>124</v>
      </c>
      <c r="B98" s="16" t="s">
        <v>125</v>
      </c>
      <c r="C98" s="4" t="s">
        <v>29</v>
      </c>
      <c r="D98" s="4">
        <v>431</v>
      </c>
      <c r="E98" s="26">
        <f>D98*10/100</f>
        <v>43.1</v>
      </c>
      <c r="F98" s="4"/>
      <c r="G98" s="26">
        <f t="shared" ref="G98:G100" si="12">D98+E98</f>
        <v>474.1</v>
      </c>
      <c r="H98" s="13"/>
      <c r="I98" s="2"/>
      <c r="J98" s="2"/>
    </row>
    <row r="99" spans="1:10" ht="15">
      <c r="A99" s="17" t="s">
        <v>126</v>
      </c>
      <c r="B99" s="16" t="s">
        <v>127</v>
      </c>
      <c r="C99" s="4" t="s">
        <v>16</v>
      </c>
      <c r="D99" s="4">
        <v>438</v>
      </c>
      <c r="E99" s="26"/>
      <c r="F99" s="4"/>
      <c r="G99" s="26">
        <f t="shared" si="12"/>
        <v>438</v>
      </c>
      <c r="H99" s="13"/>
      <c r="I99" s="2"/>
      <c r="J99" s="2"/>
    </row>
    <row r="100" spans="1:10" ht="15">
      <c r="A100" s="17" t="s">
        <v>128</v>
      </c>
      <c r="B100" s="16" t="s">
        <v>129</v>
      </c>
      <c r="C100" s="5" t="s">
        <v>29</v>
      </c>
      <c r="D100" s="4">
        <v>510</v>
      </c>
      <c r="E100" s="26">
        <f>D100*10/100</f>
        <v>51</v>
      </c>
      <c r="F100" s="4"/>
      <c r="G100" s="26">
        <f t="shared" si="12"/>
        <v>561</v>
      </c>
      <c r="H100" s="13"/>
      <c r="I100" s="2"/>
      <c r="J100" s="2"/>
    </row>
    <row r="101" spans="1:10" ht="16.2" thickBot="1">
      <c r="A101" s="14"/>
      <c r="B101" s="15"/>
      <c r="C101" s="15"/>
      <c r="D101" s="15"/>
      <c r="E101" s="15"/>
      <c r="F101" s="15"/>
      <c r="G101" s="25">
        <f>SUM(G97:G100)</f>
        <v>1941.1</v>
      </c>
      <c r="H101" s="50">
        <v>7</v>
      </c>
      <c r="I101" s="2"/>
      <c r="J101" s="2"/>
    </row>
    <row r="102" spans="1:10" ht="15.6">
      <c r="A102" s="2"/>
      <c r="B102" s="2"/>
      <c r="C102" s="2"/>
      <c r="D102" s="2"/>
      <c r="E102" s="2"/>
      <c r="F102" s="2"/>
      <c r="G102" s="9"/>
      <c r="H102" s="2"/>
      <c r="I102" s="2"/>
      <c r="J102" s="2"/>
    </row>
    <row r="103" spans="1:10" ht="16.2" thickBot="1">
      <c r="A103" s="9" t="s">
        <v>109</v>
      </c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.6">
      <c r="A104" s="10" t="s">
        <v>1</v>
      </c>
      <c r="B104" s="11" t="s">
        <v>0</v>
      </c>
      <c r="C104" s="11" t="s">
        <v>15</v>
      </c>
      <c r="D104" s="11" t="s">
        <v>2</v>
      </c>
      <c r="E104" s="11" t="s">
        <v>5</v>
      </c>
      <c r="F104" s="11" t="s">
        <v>6</v>
      </c>
      <c r="G104" s="11" t="s">
        <v>7</v>
      </c>
      <c r="H104" s="12" t="s">
        <v>3</v>
      </c>
      <c r="I104" s="2"/>
      <c r="J104" s="2"/>
    </row>
    <row r="105" spans="1:10" ht="15">
      <c r="A105" s="17" t="s">
        <v>110</v>
      </c>
      <c r="B105" s="16" t="s">
        <v>111</v>
      </c>
      <c r="C105" s="4" t="s">
        <v>28</v>
      </c>
      <c r="D105" s="4">
        <v>387</v>
      </c>
      <c r="E105" s="26">
        <f>D105*25/100</f>
        <v>96.75</v>
      </c>
      <c r="F105" s="4"/>
      <c r="G105" s="26">
        <f>D105+E105</f>
        <v>483.75</v>
      </c>
      <c r="H105" s="13"/>
      <c r="I105" s="2"/>
      <c r="J105" s="2"/>
    </row>
    <row r="106" spans="1:10" ht="15">
      <c r="A106" s="17" t="s">
        <v>112</v>
      </c>
      <c r="B106" s="16" t="s">
        <v>130</v>
      </c>
      <c r="C106" s="4" t="s">
        <v>59</v>
      </c>
      <c r="D106" s="4">
        <v>495</v>
      </c>
      <c r="E106" s="26"/>
      <c r="F106" s="26">
        <f>D106*10/100</f>
        <v>49.5</v>
      </c>
      <c r="G106" s="26">
        <f>D106-F106</f>
        <v>445.5</v>
      </c>
      <c r="H106" s="13"/>
      <c r="I106" s="2"/>
      <c r="J106" s="2"/>
    </row>
    <row r="107" spans="1:10" ht="15">
      <c r="A107" s="17" t="s">
        <v>113</v>
      </c>
      <c r="B107" s="16" t="s">
        <v>114</v>
      </c>
      <c r="C107" s="4" t="s">
        <v>16</v>
      </c>
      <c r="D107" s="4">
        <v>582</v>
      </c>
      <c r="E107" s="4"/>
      <c r="F107" s="4"/>
      <c r="G107" s="26">
        <f t="shared" ref="G107" si="13">D107+E107</f>
        <v>582</v>
      </c>
      <c r="H107" s="13"/>
      <c r="I107" s="2"/>
      <c r="J107" s="2"/>
    </row>
    <row r="108" spans="1:10" ht="15">
      <c r="A108" s="17" t="s">
        <v>115</v>
      </c>
      <c r="B108" s="16" t="s">
        <v>116</v>
      </c>
      <c r="C108" s="4" t="s">
        <v>45</v>
      </c>
      <c r="D108" s="4">
        <v>496</v>
      </c>
      <c r="E108" s="4"/>
      <c r="F108" s="26">
        <f>D108*5/100</f>
        <v>24.8</v>
      </c>
      <c r="G108" s="26">
        <f>D108-F108</f>
        <v>471.2</v>
      </c>
      <c r="H108" s="13"/>
      <c r="I108" s="2"/>
      <c r="J108" s="2"/>
    </row>
    <row r="109" spans="1:10" ht="15.6">
      <c r="A109" s="7"/>
      <c r="B109" s="4"/>
      <c r="C109" s="4"/>
      <c r="D109" s="4"/>
      <c r="E109" s="4"/>
      <c r="F109" s="4"/>
      <c r="G109" s="31">
        <f>SUM(G105:G108)</f>
        <v>1982.45</v>
      </c>
      <c r="H109" s="13"/>
      <c r="I109" s="2"/>
      <c r="J109" s="2"/>
    </row>
    <row r="110" spans="1:10" ht="15">
      <c r="A110" s="6" t="s">
        <v>27</v>
      </c>
      <c r="B110" s="4"/>
      <c r="C110" s="4"/>
      <c r="D110" s="4"/>
      <c r="E110" s="4"/>
      <c r="F110" s="4"/>
      <c r="G110" s="4"/>
      <c r="H110" s="13"/>
      <c r="I110" s="2"/>
      <c r="J110" s="2"/>
    </row>
    <row r="111" spans="1:10" ht="15">
      <c r="A111" s="17" t="s">
        <v>117</v>
      </c>
      <c r="B111" s="16" t="s">
        <v>118</v>
      </c>
      <c r="C111" s="4" t="s">
        <v>45</v>
      </c>
      <c r="D111" s="4">
        <v>486</v>
      </c>
      <c r="E111" s="4"/>
      <c r="F111" s="26">
        <f>D111*5/100</f>
        <v>24.3</v>
      </c>
      <c r="G111" s="26">
        <f>D111-F111</f>
        <v>461.7</v>
      </c>
      <c r="H111" s="13"/>
      <c r="I111" s="2"/>
      <c r="J111" s="2"/>
    </row>
    <row r="112" spans="1:10" ht="16.2" thickBot="1">
      <c r="A112" s="19" t="s">
        <v>120</v>
      </c>
      <c r="B112" s="20" t="s">
        <v>119</v>
      </c>
      <c r="C112" s="15" t="s">
        <v>45</v>
      </c>
      <c r="D112" s="15">
        <v>456</v>
      </c>
      <c r="E112" s="15"/>
      <c r="F112" s="32">
        <f>D112*5/100</f>
        <v>22.8</v>
      </c>
      <c r="G112" s="32">
        <f>D112-F112</f>
        <v>433.2</v>
      </c>
      <c r="H112" s="50">
        <v>4</v>
      </c>
      <c r="I112" s="2"/>
      <c r="J112" s="2"/>
    </row>
    <row r="113" spans="1:10" ht="15">
      <c r="A113" s="42"/>
      <c r="B113" s="42"/>
      <c r="C113" s="40"/>
      <c r="D113" s="40"/>
      <c r="E113" s="40"/>
      <c r="F113" s="53"/>
      <c r="G113" s="53"/>
      <c r="H113" s="40"/>
      <c r="I113" s="2"/>
      <c r="J113" s="2"/>
    </row>
    <row r="114" spans="1:10" ht="1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6.2" thickBot="1">
      <c r="A115" s="28" t="s">
        <v>169</v>
      </c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5.6">
      <c r="A116" s="10" t="s">
        <v>1</v>
      </c>
      <c r="B116" s="11" t="s">
        <v>0</v>
      </c>
      <c r="C116" s="11" t="s">
        <v>15</v>
      </c>
      <c r="D116" s="11" t="s">
        <v>2</v>
      </c>
      <c r="E116" s="11" t="s">
        <v>5</v>
      </c>
      <c r="F116" s="11" t="s">
        <v>6</v>
      </c>
      <c r="G116" s="11" t="s">
        <v>7</v>
      </c>
      <c r="H116" s="12" t="s">
        <v>3</v>
      </c>
      <c r="I116" s="2"/>
      <c r="J116" s="2"/>
    </row>
    <row r="117" spans="1:10" ht="15">
      <c r="A117" s="30" t="s">
        <v>146</v>
      </c>
      <c r="B117" s="16" t="s">
        <v>147</v>
      </c>
      <c r="C117" s="4" t="s">
        <v>28</v>
      </c>
      <c r="D117" s="4">
        <v>347</v>
      </c>
      <c r="E117" s="26">
        <f>D117*25/100</f>
        <v>86.75</v>
      </c>
      <c r="F117" s="4"/>
      <c r="G117" s="26">
        <f>D117+E117</f>
        <v>433.75</v>
      </c>
      <c r="H117" s="13"/>
      <c r="I117" s="2"/>
      <c r="J117" s="2"/>
    </row>
    <row r="118" spans="1:10" ht="15">
      <c r="A118" s="30" t="s">
        <v>148</v>
      </c>
      <c r="B118" s="29" t="s">
        <v>150</v>
      </c>
      <c r="C118" s="4" t="s">
        <v>29</v>
      </c>
      <c r="D118" s="4">
        <v>524</v>
      </c>
      <c r="E118" s="26">
        <f>D118*10/100</f>
        <v>52.4</v>
      </c>
      <c r="F118" s="4"/>
      <c r="G118" s="26">
        <f t="shared" ref="G118:G119" si="14">D118+E118</f>
        <v>576.4</v>
      </c>
      <c r="H118" s="13"/>
      <c r="I118" s="2"/>
      <c r="J118" s="2"/>
    </row>
    <row r="119" spans="1:10" ht="15">
      <c r="A119" s="30" t="s">
        <v>157</v>
      </c>
      <c r="B119" s="16" t="s">
        <v>158</v>
      </c>
      <c r="C119" s="4" t="s">
        <v>16</v>
      </c>
      <c r="D119" s="4">
        <v>522</v>
      </c>
      <c r="E119" s="26"/>
      <c r="F119" s="4"/>
      <c r="G119" s="26">
        <f t="shared" si="14"/>
        <v>522</v>
      </c>
      <c r="H119" s="13"/>
      <c r="I119" s="2"/>
      <c r="J119" s="2"/>
    </row>
    <row r="120" spans="1:10" ht="15">
      <c r="A120" s="17" t="s">
        <v>159</v>
      </c>
      <c r="B120" s="29" t="s">
        <v>161</v>
      </c>
      <c r="C120" s="5" t="s">
        <v>59</v>
      </c>
      <c r="D120" s="4">
        <v>497</v>
      </c>
      <c r="E120" s="26"/>
      <c r="F120" s="26">
        <f>D120*10/100</f>
        <v>49.7</v>
      </c>
      <c r="G120" s="26">
        <f>D120-F120</f>
        <v>447.3</v>
      </c>
      <c r="H120" s="13"/>
      <c r="I120" s="2"/>
      <c r="J120" s="2"/>
    </row>
    <row r="121" spans="1:10" ht="16.2" thickBot="1">
      <c r="A121" s="14"/>
      <c r="B121" s="15"/>
      <c r="C121" s="15"/>
      <c r="D121" s="15"/>
      <c r="E121" s="15"/>
      <c r="F121" s="15"/>
      <c r="G121" s="25">
        <f>SUM(G117:G120)</f>
        <v>1979.45</v>
      </c>
      <c r="H121" s="50">
        <v>5</v>
      </c>
      <c r="I121" s="2"/>
      <c r="J121" s="2"/>
    </row>
    <row r="122" spans="1:10" ht="15.6">
      <c r="A122" s="40"/>
      <c r="B122" s="40"/>
      <c r="C122" s="40"/>
      <c r="D122" s="40"/>
      <c r="E122" s="40"/>
      <c r="F122" s="40"/>
      <c r="G122" s="41"/>
      <c r="H122" s="40"/>
      <c r="I122" s="2"/>
      <c r="J122" s="2"/>
    </row>
    <row r="123" spans="1:10" ht="15.6">
      <c r="A123" s="40"/>
      <c r="B123" s="40"/>
      <c r="C123" s="40"/>
      <c r="D123" s="40"/>
      <c r="E123" s="40"/>
      <c r="F123" s="40"/>
      <c r="G123" s="41"/>
      <c r="H123" s="40"/>
      <c r="I123" s="2"/>
      <c r="J123" s="2"/>
    </row>
    <row r="124" spans="1:10" ht="15.6">
      <c r="A124" s="40"/>
      <c r="B124" s="40"/>
      <c r="C124" s="40"/>
      <c r="D124" s="40"/>
      <c r="E124" s="40"/>
      <c r="F124" s="40"/>
      <c r="G124" s="41"/>
      <c r="H124" s="40"/>
      <c r="I124" s="2"/>
      <c r="J124" s="2"/>
    </row>
    <row r="125" spans="1:10" ht="1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6.2" thickBot="1">
      <c r="A126" s="28" t="s">
        <v>168</v>
      </c>
      <c r="B126" s="2"/>
      <c r="C126" s="2"/>
      <c r="D126" s="2"/>
      <c r="E126" s="2"/>
      <c r="F126" s="9"/>
      <c r="G126" s="2"/>
      <c r="H126" s="2"/>
      <c r="I126" s="2"/>
      <c r="J126" s="2"/>
    </row>
    <row r="127" spans="1:10" ht="15.6">
      <c r="A127" s="10" t="s">
        <v>1</v>
      </c>
      <c r="B127" s="11" t="s">
        <v>0</v>
      </c>
      <c r="C127" s="11" t="s">
        <v>15</v>
      </c>
      <c r="D127" s="11" t="s">
        <v>2</v>
      </c>
      <c r="E127" s="11" t="s">
        <v>5</v>
      </c>
      <c r="F127" s="11" t="s">
        <v>6</v>
      </c>
      <c r="G127" s="11" t="s">
        <v>6</v>
      </c>
      <c r="H127" s="11" t="s">
        <v>7</v>
      </c>
      <c r="I127" s="12" t="s">
        <v>3</v>
      </c>
      <c r="J127" s="2"/>
    </row>
    <row r="128" spans="1:10" ht="15">
      <c r="A128" s="7"/>
      <c r="B128" s="4"/>
      <c r="C128" s="4"/>
      <c r="D128" s="4"/>
      <c r="E128" s="4"/>
      <c r="F128" s="4"/>
      <c r="G128" s="4" t="s">
        <v>14</v>
      </c>
      <c r="H128" s="4"/>
      <c r="I128" s="13"/>
      <c r="J128" s="2"/>
    </row>
    <row r="129" spans="1:10" ht="15">
      <c r="A129" s="30" t="s">
        <v>148</v>
      </c>
      <c r="B129" s="4" t="s">
        <v>149</v>
      </c>
      <c r="C129" s="4" t="s">
        <v>17</v>
      </c>
      <c r="D129" s="26">
        <v>396</v>
      </c>
      <c r="E129" s="26">
        <f>D129*15/100</f>
        <v>59.4</v>
      </c>
      <c r="F129" s="26"/>
      <c r="G129" s="26"/>
      <c r="H129" s="26">
        <f>D129+E129</f>
        <v>455.4</v>
      </c>
      <c r="I129" s="13"/>
      <c r="J129" s="2"/>
    </row>
    <row r="130" spans="1:10" ht="15">
      <c r="A130" s="30" t="s">
        <v>153</v>
      </c>
      <c r="B130" s="4" t="s">
        <v>154</v>
      </c>
      <c r="C130" s="4" t="s">
        <v>18</v>
      </c>
      <c r="D130" s="26">
        <v>461</v>
      </c>
      <c r="E130" s="26">
        <f>D130*5/100</f>
        <v>23.05</v>
      </c>
      <c r="F130" s="26"/>
      <c r="G130" s="26"/>
      <c r="H130" s="26">
        <f>D130+E130</f>
        <v>484.05</v>
      </c>
      <c r="I130" s="13"/>
      <c r="J130" s="2"/>
    </row>
    <row r="131" spans="1:10" ht="15">
      <c r="A131" s="7" t="s">
        <v>159</v>
      </c>
      <c r="B131" s="29" t="s">
        <v>160</v>
      </c>
      <c r="C131" s="4" t="s">
        <v>45</v>
      </c>
      <c r="D131" s="26">
        <v>428</v>
      </c>
      <c r="E131" s="26"/>
      <c r="F131" s="26">
        <f>D131*5/100</f>
        <v>21.4</v>
      </c>
      <c r="G131" s="26">
        <f>D131*15/100</f>
        <v>64.2</v>
      </c>
      <c r="H131" s="26">
        <f>D131-F131-G131</f>
        <v>342.40000000000003</v>
      </c>
      <c r="I131" s="13"/>
      <c r="J131" s="2"/>
    </row>
    <row r="132" spans="1:10" ht="15">
      <c r="A132" s="30" t="s">
        <v>162</v>
      </c>
      <c r="B132" s="29" t="s">
        <v>163</v>
      </c>
      <c r="C132" s="5" t="s">
        <v>59</v>
      </c>
      <c r="D132" s="26">
        <v>473</v>
      </c>
      <c r="E132" s="26"/>
      <c r="F132" s="26">
        <f>D132*10/100</f>
        <v>47.3</v>
      </c>
      <c r="G132" s="26"/>
      <c r="H132" s="26">
        <f>D132-F132</f>
        <v>425.7</v>
      </c>
      <c r="I132" s="13"/>
      <c r="J132" s="2"/>
    </row>
    <row r="133" spans="1:10" ht="16.2" thickBot="1">
      <c r="A133" s="14"/>
      <c r="B133" s="15"/>
      <c r="C133" s="15"/>
      <c r="D133" s="15"/>
      <c r="E133" s="15"/>
      <c r="F133" s="15"/>
      <c r="G133" s="25"/>
      <c r="H133" s="39">
        <f>SUM(H129:H132)-G131</f>
        <v>1643.3500000000001</v>
      </c>
      <c r="I133" s="50">
        <v>12</v>
      </c>
      <c r="J133" s="2"/>
    </row>
    <row r="134" spans="1:10" ht="15">
      <c r="A134" s="2"/>
      <c r="B134" s="2"/>
      <c r="C134" s="2"/>
      <c r="D134" s="2"/>
      <c r="E134" s="2"/>
      <c r="F134" s="2"/>
      <c r="G134" s="2"/>
      <c r="H134" s="2"/>
      <c r="I134" s="2"/>
      <c r="J134" s="2"/>
    </row>
  </sheetData>
  <pageMargins left="0.7" right="0.7" top="0.78740157499999996" bottom="0.78740157499999996" header="0.3" footer="0.3"/>
  <pageSetup paperSize="9" scale="99" fitToHeight="0" orientation="landscape" r:id="rId1"/>
  <rowBreaks count="2" manualBreakCount="2">
    <brk id="67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2</vt:i4>
      </vt:variant>
    </vt:vector>
  </HeadingPairs>
  <TitlesOfParts>
    <vt:vector size="11" baseType="lpstr">
      <vt:lpstr>Damen B1</vt:lpstr>
      <vt:lpstr>Herren B1</vt:lpstr>
      <vt:lpstr>Damen B2</vt:lpstr>
      <vt:lpstr>Herren B2</vt:lpstr>
      <vt:lpstr>Damen B3</vt:lpstr>
      <vt:lpstr>Herren B3</vt:lpstr>
      <vt:lpstr>Damen B4</vt:lpstr>
      <vt:lpstr>Herren B4</vt:lpstr>
      <vt:lpstr>Mannschaften</vt:lpstr>
      <vt:lpstr>Mannschaften!_Hlk175651043</vt:lpstr>
      <vt:lpstr>Mannschaften!Druckbereich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Bartelt Roland IK 1</dc:creator>
  <cp:lastModifiedBy>Roland</cp:lastModifiedBy>
  <cp:lastPrinted>2024-09-28T10:58:16Z</cp:lastPrinted>
  <dcterms:created xsi:type="dcterms:W3CDTF">2024-08-08T07:42:56Z</dcterms:created>
  <dcterms:modified xsi:type="dcterms:W3CDTF">2024-09-29T09:58:22Z</dcterms:modified>
</cp:coreProperties>
</file>