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10320" activeTab="2"/>
  </bookViews>
  <sheets>
    <sheet name="Mannschaft Rang" sheetId="1" r:id="rId1"/>
    <sheet name="Mannschaftswertung" sheetId="2" r:id="rId2"/>
    <sheet name="Einzelwertung" sheetId="3" r:id="rId3"/>
  </sheets>
  <calcPr calcId="145621" iterateDelta="1E-4"/>
</workbook>
</file>

<file path=xl/calcChain.xml><?xml version="1.0" encoding="utf-8"?>
<calcChain xmlns="http://schemas.openxmlformats.org/spreadsheetml/2006/main">
  <c r="F68" i="3" l="1"/>
  <c r="G29" i="2" l="1"/>
  <c r="G30" i="2" l="1"/>
  <c r="F61" i="3"/>
  <c r="F60" i="3"/>
  <c r="F53" i="3"/>
  <c r="F54" i="3"/>
  <c r="F55" i="3"/>
  <c r="F56" i="3"/>
  <c r="F57" i="3"/>
  <c r="F58" i="3"/>
  <c r="F59" i="3"/>
  <c r="F62" i="3"/>
  <c r="F52" i="3"/>
  <c r="F69" i="3"/>
  <c r="F70" i="3"/>
  <c r="F64" i="3"/>
  <c r="F65" i="3"/>
  <c r="F66" i="3"/>
  <c r="F67" i="3"/>
  <c r="F80" i="3" l="1"/>
  <c r="F79" i="3"/>
  <c r="F78" i="3"/>
  <c r="F77" i="3"/>
  <c r="F76" i="3"/>
  <c r="F75" i="3"/>
  <c r="F74" i="3"/>
  <c r="F73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1" i="3"/>
  <c r="F30" i="3"/>
  <c r="F29" i="3"/>
  <c r="F28" i="3"/>
  <c r="F26" i="3"/>
  <c r="F25" i="3"/>
  <c r="F24" i="3"/>
  <c r="F23" i="3"/>
  <c r="F21" i="3"/>
  <c r="F20" i="3"/>
  <c r="F19" i="3"/>
  <c r="F18" i="3"/>
  <c r="F17" i="3"/>
  <c r="F16" i="3"/>
  <c r="F15" i="3"/>
  <c r="F14" i="3"/>
  <c r="F13" i="3"/>
  <c r="F12" i="3"/>
  <c r="F11" i="3"/>
  <c r="F9" i="3"/>
  <c r="F8" i="3"/>
  <c r="F7" i="3"/>
  <c r="F6" i="3"/>
  <c r="F5" i="3"/>
  <c r="G90" i="2"/>
  <c r="H89" i="2"/>
  <c r="G89" i="2" s="1"/>
  <c r="G88" i="2"/>
  <c r="G87" i="2"/>
  <c r="G84" i="2"/>
  <c r="G83" i="2"/>
  <c r="G82" i="2"/>
  <c r="G81" i="2"/>
  <c r="G78" i="2"/>
  <c r="G77" i="2"/>
  <c r="G76" i="2"/>
  <c r="G75" i="2"/>
  <c r="G73" i="2"/>
  <c r="B10" i="1" s="1"/>
  <c r="G72" i="2"/>
  <c r="G71" i="2"/>
  <c r="G70" i="2"/>
  <c r="G69" i="2"/>
  <c r="G66" i="2"/>
  <c r="G65" i="2"/>
  <c r="G64" i="2"/>
  <c r="G63" i="2"/>
  <c r="G67" i="2" s="1"/>
  <c r="G60" i="2"/>
  <c r="G59" i="2"/>
  <c r="G58" i="2"/>
  <c r="G57" i="2"/>
  <c r="G61" i="2" s="1"/>
  <c r="G54" i="2"/>
  <c r="G53" i="2"/>
  <c r="G52" i="2"/>
  <c r="G51" i="2"/>
  <c r="G55" i="2" s="1"/>
  <c r="G48" i="2"/>
  <c r="G47" i="2"/>
  <c r="G46" i="2"/>
  <c r="G45" i="2"/>
  <c r="G49" i="2" s="1"/>
  <c r="B20" i="1" s="1"/>
  <c r="G42" i="2"/>
  <c r="G41" i="2"/>
  <c r="G40" i="2"/>
  <c r="G39" i="2"/>
  <c r="G36" i="2"/>
  <c r="G35" i="2"/>
  <c r="G34" i="2"/>
  <c r="G33" i="2"/>
  <c r="G28" i="2"/>
  <c r="G27" i="2"/>
  <c r="G24" i="2"/>
  <c r="G23" i="2"/>
  <c r="G22" i="2"/>
  <c r="G21" i="2"/>
  <c r="G25" i="2" s="1"/>
  <c r="G18" i="2"/>
  <c r="G17" i="2"/>
  <c r="G16" i="2"/>
  <c r="G15" i="2"/>
  <c r="G19" i="2" s="1"/>
  <c r="G13" i="2"/>
  <c r="G12" i="2"/>
  <c r="G11" i="2"/>
  <c r="G10" i="2"/>
  <c r="G14" i="2" s="1"/>
  <c r="G8" i="2"/>
  <c r="G7" i="2"/>
  <c r="G6" i="2"/>
  <c r="G5" i="2"/>
  <c r="G9" i="2" s="1"/>
  <c r="G79" i="2" l="1"/>
  <c r="G85" i="2"/>
  <c r="G91" i="2"/>
  <c r="G37" i="2"/>
  <c r="B8" i="1" s="1"/>
  <c r="G43" i="2"/>
  <c r="G31" i="2"/>
  <c r="H31" i="2" s="1"/>
  <c r="B17" i="1"/>
  <c r="H9" i="2"/>
  <c r="H14" i="2"/>
  <c r="B6" i="1"/>
  <c r="B14" i="1"/>
  <c r="H19" i="2"/>
  <c r="B13" i="1"/>
  <c r="H25" i="2"/>
  <c r="H37" i="2"/>
  <c r="H43" i="2"/>
  <c r="B12" i="1"/>
  <c r="B9" i="1"/>
  <c r="H55" i="2"/>
  <c r="H61" i="2"/>
  <c r="B15" i="1"/>
  <c r="H67" i="2"/>
  <c r="B11" i="1"/>
  <c r="B19" i="1"/>
  <c r="H79" i="2"/>
  <c r="H85" i="2"/>
  <c r="B16" i="1"/>
  <c r="H91" i="2"/>
  <c r="B18" i="1"/>
  <c r="H49" i="2"/>
  <c r="H73" i="2"/>
  <c r="B7" i="1" l="1"/>
  <c r="C10" i="1" s="1"/>
  <c r="C16" i="1"/>
  <c r="C11" i="1"/>
  <c r="I55" i="2"/>
  <c r="C20" i="1"/>
  <c r="I25" i="2"/>
  <c r="I85" i="2"/>
  <c r="I67" i="2"/>
  <c r="C9" i="1"/>
  <c r="I37" i="2"/>
  <c r="C13" i="1"/>
  <c r="I14" i="2"/>
  <c r="C8" i="1"/>
  <c r="I73" i="2"/>
  <c r="I79" i="2"/>
  <c r="C15" i="1"/>
  <c r="C12" i="1"/>
  <c r="I31" i="2"/>
  <c r="I19" i="2"/>
  <c r="I9" i="2"/>
  <c r="C6" i="1"/>
  <c r="C18" i="1"/>
  <c r="I49" i="2"/>
  <c r="I91" i="2"/>
  <c r="C19" i="1"/>
  <c r="I61" i="2"/>
  <c r="I43" i="2"/>
  <c r="C7" i="1"/>
  <c r="C14" i="1"/>
  <c r="C17" i="1"/>
</calcChain>
</file>

<file path=xl/sharedStrings.xml><?xml version="1.0" encoding="utf-8"?>
<sst xmlns="http://schemas.openxmlformats.org/spreadsheetml/2006/main" count="451" uniqueCount="184">
  <si>
    <t>Freundschaftsturnier 70-Jahre CSV Siegmar 48 e.V.</t>
  </si>
  <si>
    <t>Mannschaftswertung gesamt</t>
  </si>
  <si>
    <t>Mannschaft</t>
  </si>
  <si>
    <t>Ergebnis</t>
  </si>
  <si>
    <t>Platz</t>
  </si>
  <si>
    <t>Magdeburger SV 90 1</t>
  </si>
  <si>
    <t>ESV Lok Chemnitz 2</t>
  </si>
  <si>
    <t>SG Chemie Wolfen e.V.</t>
  </si>
  <si>
    <t>Kuf Ichtershausen</t>
  </si>
  <si>
    <t>ESV Lok Chemnitz 3</t>
  </si>
  <si>
    <t>VSC-ASVÖ Wien</t>
  </si>
  <si>
    <t>Magdeburger SV 90 2</t>
  </si>
  <si>
    <t>Kegelfreunde Augsburg</t>
  </si>
  <si>
    <t>VSG Bergkristall Freiberg e.V. 2</t>
  </si>
  <si>
    <t>ESV Lok Chemnitz 1</t>
  </si>
  <si>
    <t>CSV Siegmar 48 e.V.</t>
  </si>
  <si>
    <t>Silberland Annaberg</t>
  </si>
  <si>
    <t>SV Jena Zwätzen e.V.</t>
  </si>
  <si>
    <t>VSG Bergkristall Freiberg e.V. 1</t>
  </si>
  <si>
    <t>ESV Lok Chemnitz 4 Annaberg</t>
  </si>
  <si>
    <t>Freundschaftsturnier 30.06.2018 70-Jahre CSV Siegmar 48 e.V.</t>
  </si>
  <si>
    <t>Mannschaftswertung</t>
  </si>
  <si>
    <t>Name</t>
  </si>
  <si>
    <t>Vorname</t>
  </si>
  <si>
    <t>Einstufung</t>
  </si>
  <si>
    <t>Holz</t>
  </si>
  <si>
    <t>Prozent</t>
  </si>
  <si>
    <t>gesamt</t>
  </si>
  <si>
    <t>CSV Siegmar</t>
  </si>
  <si>
    <t>Rother</t>
  </si>
  <si>
    <t>Adelheid</t>
  </si>
  <si>
    <t>B1</t>
  </si>
  <si>
    <t>Steinert</t>
  </si>
  <si>
    <t>Volker</t>
  </si>
  <si>
    <t>Klömich</t>
  </si>
  <si>
    <t>Margot</t>
  </si>
  <si>
    <t>B4</t>
  </si>
  <si>
    <t>Gärtler</t>
  </si>
  <si>
    <t>Sven</t>
  </si>
  <si>
    <t>Behrendt</t>
  </si>
  <si>
    <t>Tilo</t>
  </si>
  <si>
    <t>Bethge</t>
  </si>
  <si>
    <t>Jürgen</t>
  </si>
  <si>
    <t>B2</t>
  </si>
  <si>
    <t>Selle</t>
  </si>
  <si>
    <t>Annett</t>
  </si>
  <si>
    <t>Hartseil</t>
  </si>
  <si>
    <t>Andrea</t>
  </si>
  <si>
    <t>Tränkler</t>
  </si>
  <si>
    <t>Peter</t>
  </si>
  <si>
    <t>Meyer</t>
  </si>
  <si>
    <t>Gabriele</t>
  </si>
  <si>
    <t>Silvio</t>
  </si>
  <si>
    <t>Teichler</t>
  </si>
  <si>
    <t>Karin</t>
  </si>
  <si>
    <t>Binder</t>
  </si>
  <si>
    <t>Martina</t>
  </si>
  <si>
    <t>B3</t>
  </si>
  <si>
    <t>Holub</t>
  </si>
  <si>
    <t>Elfriede</t>
  </si>
  <si>
    <t>Eder</t>
  </si>
  <si>
    <t>Karl</t>
  </si>
  <si>
    <t>Wurnig</t>
  </si>
  <si>
    <t>Ernst</t>
  </si>
  <si>
    <t>Beyer</t>
  </si>
  <si>
    <t>Gert</t>
  </si>
  <si>
    <t>Keiser</t>
  </si>
  <si>
    <t>Ronny</t>
  </si>
  <si>
    <t>Dörfert</t>
  </si>
  <si>
    <t>Grunert</t>
  </si>
  <si>
    <t>Frank</t>
  </si>
  <si>
    <t>Escher</t>
  </si>
  <si>
    <t>Rainer</t>
  </si>
  <si>
    <t>Poch</t>
  </si>
  <si>
    <t>Bernd</t>
  </si>
  <si>
    <t>Dolny</t>
  </si>
  <si>
    <t>Judith</t>
  </si>
  <si>
    <t>Wechler</t>
  </si>
  <si>
    <t>Sylke</t>
  </si>
  <si>
    <t>Straube</t>
  </si>
  <si>
    <t>Jörg</t>
  </si>
  <si>
    <t>Rudolph</t>
  </si>
  <si>
    <t>Hilscher</t>
  </si>
  <si>
    <t>Jens</t>
  </si>
  <si>
    <t>Eisenberg</t>
  </si>
  <si>
    <t>ESV Lok Chemnitz 4</t>
  </si>
  <si>
    <t>Palnik</t>
  </si>
  <si>
    <t>Stephan</t>
  </si>
  <si>
    <t>Annaberg</t>
  </si>
  <si>
    <t>Gollan</t>
  </si>
  <si>
    <t>Tino</t>
  </si>
  <si>
    <t>Klöden</t>
  </si>
  <si>
    <t>Siegfried</t>
  </si>
  <si>
    <t>Renate</t>
  </si>
  <si>
    <t>Meixelsberger</t>
  </si>
  <si>
    <t>Hanske</t>
  </si>
  <si>
    <t>Susann</t>
  </si>
  <si>
    <t>Rien</t>
  </si>
  <si>
    <t>Edith</t>
  </si>
  <si>
    <t>Wehde</t>
  </si>
  <si>
    <t>Bettina</t>
  </si>
  <si>
    <t>Anton</t>
  </si>
  <si>
    <t>Helga</t>
  </si>
  <si>
    <t>Rudolf</t>
  </si>
  <si>
    <t>Schmidt</t>
  </si>
  <si>
    <t>Margit</t>
  </si>
  <si>
    <t>Dieter</t>
  </si>
  <si>
    <t>KuF Ichtershausen</t>
  </si>
  <si>
    <t>Mett</t>
  </si>
  <si>
    <t>Gerhart</t>
  </si>
  <si>
    <t>Lepkes</t>
  </si>
  <si>
    <t>Matthias</t>
  </si>
  <si>
    <t>Wolf</t>
  </si>
  <si>
    <t>Klaus-Dieter</t>
  </si>
  <si>
    <t>Hofmann</t>
  </si>
  <si>
    <t>Karla</t>
  </si>
  <si>
    <t>Nosseck</t>
  </si>
  <si>
    <t>Klopfleisch</t>
  </si>
  <si>
    <t>Oliver</t>
  </si>
  <si>
    <t>Schwarzer</t>
  </si>
  <si>
    <t>Sieglinde</t>
  </si>
  <si>
    <t>VSG Bergkristall Freiberg e.V.1</t>
  </si>
  <si>
    <t>Gruner</t>
  </si>
  <si>
    <t>Thorsten</t>
  </si>
  <si>
    <t>Riemer</t>
  </si>
  <si>
    <t>Udo</t>
  </si>
  <si>
    <t>Schwartz</t>
  </si>
  <si>
    <t>Eckhard</t>
  </si>
  <si>
    <t>Ilona</t>
  </si>
  <si>
    <t>Freudenberg</t>
  </si>
  <si>
    <t>Wolfgang</t>
  </si>
  <si>
    <t>Seerig</t>
  </si>
  <si>
    <t>Kerstin</t>
  </si>
  <si>
    <t>Schöppe</t>
  </si>
  <si>
    <t>Mathias</t>
  </si>
  <si>
    <t>Hasenwinkel</t>
  </si>
  <si>
    <t>Susanne</t>
  </si>
  <si>
    <t>Jahn</t>
  </si>
  <si>
    <t>Sonja</t>
  </si>
  <si>
    <t>Dost</t>
  </si>
  <si>
    <t>Gisela</t>
  </si>
  <si>
    <t>Leonhardt</t>
  </si>
  <si>
    <t>Erika</t>
  </si>
  <si>
    <t>Zwischenergebnis!</t>
  </si>
  <si>
    <t>Dilsner</t>
  </si>
  <si>
    <t>Achtung folgende Berechnung wegen fehlender/-em B1 Spielerin/Spieler</t>
  </si>
  <si>
    <t>Abzug 3.Platz mit 25 Prozent auf 372 auf das neue Ergebnis 15 Prozent Aufschlag</t>
  </si>
  <si>
    <t>wegen Schadensausgleich.</t>
  </si>
  <si>
    <t>Einzelwertung</t>
  </si>
  <si>
    <t>Gruppe</t>
  </si>
  <si>
    <t>Damen B1</t>
  </si>
  <si>
    <t>Lok Chemnitz</t>
  </si>
  <si>
    <t>Siegmar</t>
  </si>
  <si>
    <t>Freiberg</t>
  </si>
  <si>
    <t>Wolfen</t>
  </si>
  <si>
    <t>Ichtershausen</t>
  </si>
  <si>
    <t>Damen B2</t>
  </si>
  <si>
    <t>Magdeburg</t>
  </si>
  <si>
    <t>Jena</t>
  </si>
  <si>
    <t>Wien</t>
  </si>
  <si>
    <t>Augsburg</t>
  </si>
  <si>
    <t>Damen B3</t>
  </si>
  <si>
    <t>Schrapel</t>
  </si>
  <si>
    <t>Dresden</t>
  </si>
  <si>
    <t>Damen B4</t>
  </si>
  <si>
    <t>Herren B1</t>
  </si>
  <si>
    <t>Lok-Chemnitz</t>
  </si>
  <si>
    <t>Hielscher</t>
  </si>
  <si>
    <t>Golan</t>
  </si>
  <si>
    <t>Dennis</t>
  </si>
  <si>
    <t>Ring</t>
  </si>
  <si>
    <t>Herren B2</t>
  </si>
  <si>
    <t>Herren B3</t>
  </si>
  <si>
    <t>Herren B4</t>
  </si>
  <si>
    <t>Uwe</t>
  </si>
  <si>
    <t>Bree</t>
  </si>
  <si>
    <t>Wilfried</t>
  </si>
  <si>
    <t>Hübner</t>
  </si>
  <si>
    <t>Rico</t>
  </si>
  <si>
    <t>Neumann</t>
  </si>
  <si>
    <t>Thomas</t>
  </si>
  <si>
    <t>Hanschke</t>
  </si>
  <si>
    <t>Michael</t>
  </si>
  <si>
    <t>Müller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</si>
</sst>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7]0"/>
    <numFmt numFmtId="165" formatCode="[$-407]dd&quot;.&quot;mm&quot;.&quot;yyyy"/>
    <numFmt numFmtId="166" formatCode="[$-407]0%"/>
    <numFmt numFmtId="167" formatCode="[$-407]General"/>
    <numFmt numFmtId="168" formatCode="#,##0.00&quot; &quot;[$€-407];[Red]&quot;-&quot;#,##0.00&quot; &quot;[$€-407]"/>
  </numFmts>
  <fonts count="9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libri"/>
      <family val="2"/>
    </font>
    <font>
      <sz val="20"/>
      <color rgb="FF000000"/>
      <name val="Calibri"/>
      <family val="2"/>
    </font>
    <font>
      <b/>
      <sz val="13"/>
      <color rgb="FF000000"/>
      <name val="Calibri"/>
      <family val="2"/>
    </font>
    <font>
      <b/>
      <sz val="13"/>
      <color theme="1"/>
      <name val="Arial"/>
      <family val="2"/>
    </font>
    <font>
      <b/>
      <i/>
      <u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7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8" fontId="3" fillId="0" borderId="0"/>
  </cellStyleXfs>
  <cellXfs count="14">
    <xf numFmtId="0" fontId="0" fillId="0" borderId="0" xfId="0"/>
    <xf numFmtId="167" fontId="4" fillId="0" borderId="0" xfId="1" applyFont="1"/>
    <xf numFmtId="164" fontId="4" fillId="0" borderId="0" xfId="1" applyNumberFormat="1" applyFont="1" applyAlignment="1">
      <alignment horizontal="right"/>
    </xf>
    <xf numFmtId="167" fontId="1" fillId="0" borderId="0" xfId="1"/>
    <xf numFmtId="164" fontId="1" fillId="0" borderId="0" xfId="1" applyNumberFormat="1" applyAlignment="1">
      <alignment horizontal="right"/>
    </xf>
    <xf numFmtId="165" fontId="1" fillId="0" borderId="0" xfId="1" applyNumberFormat="1"/>
    <xf numFmtId="164" fontId="1" fillId="0" borderId="0" xfId="1" applyNumberFormat="1"/>
    <xf numFmtId="167" fontId="5" fillId="0" borderId="0" xfId="1" applyFont="1"/>
    <xf numFmtId="167" fontId="6" fillId="0" borderId="0" xfId="1" applyFont="1"/>
    <xf numFmtId="164" fontId="6" fillId="0" borderId="0" xfId="1" applyNumberFormat="1" applyFont="1"/>
    <xf numFmtId="166" fontId="6" fillId="0" borderId="0" xfId="1" applyNumberFormat="1" applyFont="1"/>
    <xf numFmtId="1" fontId="7" fillId="0" borderId="0" xfId="0" applyNumberFormat="1" applyFont="1"/>
    <xf numFmtId="167" fontId="8" fillId="0" borderId="0" xfId="1" applyFont="1"/>
    <xf numFmtId="164" fontId="8" fillId="0" borderId="0" xfId="1" applyNumberFormat="1" applyFont="1"/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topLeftCell="A2" zoomScale="106" workbookViewId="0">
      <selection activeCell="G15" sqref="G15"/>
    </sheetView>
  </sheetViews>
  <sheetFormatPr baseColWidth="10" defaultRowHeight="15" x14ac:dyDescent="0.25"/>
  <cols>
    <col min="1" max="1" width="42.875" style="3" customWidth="1"/>
    <col min="2" max="2" width="10.5" style="4" customWidth="1"/>
    <col min="3" max="3" width="7.25" style="3" customWidth="1"/>
    <col min="4" max="1024" width="9.75" style="3" customWidth="1"/>
  </cols>
  <sheetData>
    <row r="1" spans="1:3" ht="18.75" x14ac:dyDescent="0.3">
      <c r="A1" s="1" t="s">
        <v>0</v>
      </c>
      <c r="B1" s="2"/>
      <c r="C1" s="1"/>
    </row>
    <row r="2" spans="1:3" ht="18.75" x14ac:dyDescent="0.3">
      <c r="A2" s="1"/>
      <c r="B2" s="2"/>
      <c r="C2" s="1"/>
    </row>
    <row r="3" spans="1:3" ht="18.75" x14ac:dyDescent="0.3">
      <c r="A3" s="1" t="s">
        <v>1</v>
      </c>
      <c r="B3" s="2"/>
      <c r="C3" s="1"/>
    </row>
    <row r="4" spans="1:3" ht="18.75" x14ac:dyDescent="0.3">
      <c r="A4" s="1"/>
      <c r="B4" s="2"/>
      <c r="C4" s="1"/>
    </row>
    <row r="5" spans="1:3" ht="18.75" x14ac:dyDescent="0.3">
      <c r="A5" s="1" t="s">
        <v>2</v>
      </c>
      <c r="B5" s="2" t="s">
        <v>3</v>
      </c>
      <c r="C5" s="1" t="s">
        <v>4</v>
      </c>
    </row>
    <row r="6" spans="1:3" ht="18.75" x14ac:dyDescent="0.3">
      <c r="A6" s="1" t="s">
        <v>5</v>
      </c>
      <c r="B6" s="2">
        <f>Mannschaftswertung!G14</f>
        <v>2333.0500000000002</v>
      </c>
      <c r="C6" s="1">
        <f t="shared" ref="C6:C20" si="0">_xlfn.RANK.EQ(B6,B$6:B$20)</f>
        <v>1</v>
      </c>
    </row>
    <row r="7" spans="1:3" ht="18.75" x14ac:dyDescent="0.3">
      <c r="A7" s="1" t="s">
        <v>14</v>
      </c>
      <c r="B7" s="2">
        <f>Mannschaftswertung!G31</f>
        <v>2199</v>
      </c>
      <c r="C7" s="1">
        <f t="shared" si="0"/>
        <v>2</v>
      </c>
    </row>
    <row r="8" spans="1:3" ht="18.75" x14ac:dyDescent="0.3">
      <c r="A8" s="1" t="s">
        <v>6</v>
      </c>
      <c r="B8" s="2">
        <f>Mannschaftswertung!G37</f>
        <v>2160.4</v>
      </c>
      <c r="C8" s="1">
        <f t="shared" si="0"/>
        <v>3</v>
      </c>
    </row>
    <row r="9" spans="1:3" ht="18.75" x14ac:dyDescent="0.3">
      <c r="A9" s="1" t="s">
        <v>7</v>
      </c>
      <c r="B9" s="2">
        <f>Mannschaftswertung!G55</f>
        <v>2000.45</v>
      </c>
      <c r="C9" s="1">
        <f t="shared" si="0"/>
        <v>4</v>
      </c>
    </row>
    <row r="10" spans="1:3" ht="18.75" x14ac:dyDescent="0.3">
      <c r="A10" s="1" t="s">
        <v>17</v>
      </c>
      <c r="B10" s="2">
        <f>Mannschaftswertung!G73</f>
        <v>1976.85</v>
      </c>
      <c r="C10" s="1">
        <f t="shared" si="0"/>
        <v>5</v>
      </c>
    </row>
    <row r="11" spans="1:3" ht="18.75" x14ac:dyDescent="0.3">
      <c r="A11" s="1" t="s">
        <v>8</v>
      </c>
      <c r="B11" s="2">
        <f>Mannschaftswertung!G67</f>
        <v>1944.2499999999998</v>
      </c>
      <c r="C11" s="1">
        <f t="shared" si="0"/>
        <v>6</v>
      </c>
    </row>
    <row r="12" spans="1:3" ht="18.75" x14ac:dyDescent="0.3">
      <c r="A12" s="1" t="s">
        <v>9</v>
      </c>
      <c r="B12" s="2">
        <f>Mannschaftswertung!G43</f>
        <v>1903.4499999999998</v>
      </c>
      <c r="C12" s="1">
        <f t="shared" si="0"/>
        <v>7</v>
      </c>
    </row>
    <row r="13" spans="1:3" ht="18.75" x14ac:dyDescent="0.3">
      <c r="A13" s="1" t="s">
        <v>10</v>
      </c>
      <c r="B13" s="2">
        <f>Mannschaftswertung!G25</f>
        <v>1877.3500000000001</v>
      </c>
      <c r="C13" s="1">
        <f t="shared" si="0"/>
        <v>8</v>
      </c>
    </row>
    <row r="14" spans="1:3" ht="18.75" x14ac:dyDescent="0.3">
      <c r="A14" s="1" t="s">
        <v>11</v>
      </c>
      <c r="B14" s="2">
        <f>Mannschaftswertung!G19</f>
        <v>1874.5</v>
      </c>
      <c r="C14" s="1">
        <f t="shared" si="0"/>
        <v>9</v>
      </c>
    </row>
    <row r="15" spans="1:3" ht="18.75" x14ac:dyDescent="0.3">
      <c r="A15" s="1" t="s">
        <v>12</v>
      </c>
      <c r="B15" s="2">
        <f>Mannschaftswertung!G61</f>
        <v>1767.6</v>
      </c>
      <c r="C15" s="1">
        <f t="shared" si="0"/>
        <v>10</v>
      </c>
    </row>
    <row r="16" spans="1:3" ht="18.75" x14ac:dyDescent="0.3">
      <c r="A16" s="1" t="s">
        <v>13</v>
      </c>
      <c r="B16" s="2">
        <f>Mannschaftswertung!G85</f>
        <v>1652.65</v>
      </c>
      <c r="C16" s="1">
        <f t="shared" si="0"/>
        <v>11</v>
      </c>
    </row>
    <row r="17" spans="1:3" ht="18.75" x14ac:dyDescent="0.3">
      <c r="A17" s="1" t="s">
        <v>15</v>
      </c>
      <c r="B17" s="2">
        <f>Mannschaftswertung!G9</f>
        <v>1564.95</v>
      </c>
      <c r="C17" s="1">
        <f t="shared" si="0"/>
        <v>12</v>
      </c>
    </row>
    <row r="18" spans="1:3" ht="18.75" x14ac:dyDescent="0.3">
      <c r="A18" s="1" t="s">
        <v>16</v>
      </c>
      <c r="B18" s="2">
        <f>Mannschaftswertung!G91</f>
        <v>1554.25</v>
      </c>
      <c r="C18" s="1">
        <f t="shared" si="0"/>
        <v>13</v>
      </c>
    </row>
    <row r="19" spans="1:3" ht="18.75" x14ac:dyDescent="0.3">
      <c r="A19" s="1" t="s">
        <v>18</v>
      </c>
      <c r="B19" s="2">
        <f>Mannschaftswertung!G79</f>
        <v>1419.7</v>
      </c>
      <c r="C19" s="1">
        <f t="shared" si="0"/>
        <v>14</v>
      </c>
    </row>
    <row r="20" spans="1:3" ht="18.75" x14ac:dyDescent="0.3">
      <c r="A20" s="1" t="s">
        <v>19</v>
      </c>
      <c r="B20" s="2">
        <f>Mannschaftswertung!G49</f>
        <v>1386.5499999999997</v>
      </c>
      <c r="C20" s="1">
        <f t="shared" si="0"/>
        <v>15</v>
      </c>
    </row>
  </sheetData>
  <sortState ref="A6:C20">
    <sortCondition ref="C6:C20"/>
  </sortState>
  <pageMargins left="0.70000000000000007" right="0.7000000000000000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topLeftCell="A10" workbookViewId="0">
      <selection activeCell="B10" sqref="B10"/>
    </sheetView>
  </sheetViews>
  <sheetFormatPr baseColWidth="10" defaultRowHeight="15" x14ac:dyDescent="0.25"/>
  <cols>
    <col min="1" max="1" width="52.125" style="3" customWidth="1"/>
    <col min="2" max="2" width="14.75" style="3" customWidth="1"/>
    <col min="3" max="4" width="11.25" style="3" customWidth="1"/>
    <col min="5" max="5" width="5.25" style="3" customWidth="1"/>
    <col min="6" max="6" width="7.25" style="3" customWidth="1"/>
    <col min="7" max="7" width="8.25" style="6" customWidth="1"/>
    <col min="8" max="8" width="8.75" style="6" customWidth="1"/>
    <col min="9" max="9" width="10.625" style="3" customWidth="1"/>
    <col min="10" max="1024" width="9.75" style="3" customWidth="1"/>
  </cols>
  <sheetData>
    <row r="1" spans="1:9" x14ac:dyDescent="0.25">
      <c r="A1" s="3" t="s">
        <v>20</v>
      </c>
      <c r="B1" s="5"/>
    </row>
    <row r="3" spans="1:9" ht="26.25" x14ac:dyDescent="0.4">
      <c r="A3" s="7" t="s">
        <v>21</v>
      </c>
    </row>
    <row r="4" spans="1:9" ht="17.25" x14ac:dyDescent="0.3">
      <c r="A4" s="8" t="s">
        <v>2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9" t="s">
        <v>27</v>
      </c>
      <c r="H4" s="9" t="s">
        <v>3</v>
      </c>
      <c r="I4" s="8" t="s">
        <v>4</v>
      </c>
    </row>
    <row r="5" spans="1:9" ht="17.25" x14ac:dyDescent="0.3">
      <c r="A5" s="8" t="s">
        <v>28</v>
      </c>
      <c r="B5" s="8" t="s">
        <v>29</v>
      </c>
      <c r="C5" s="8" t="s">
        <v>30</v>
      </c>
      <c r="D5" s="8" t="s">
        <v>31</v>
      </c>
      <c r="E5" s="8">
        <v>367</v>
      </c>
      <c r="F5" s="10">
        <v>0.3</v>
      </c>
      <c r="G5" s="9">
        <f>E5+E5*0.25</f>
        <v>458.75</v>
      </c>
      <c r="H5" s="11"/>
      <c r="I5" s="8"/>
    </row>
    <row r="6" spans="1:9" ht="17.25" x14ac:dyDescent="0.3">
      <c r="A6" s="8"/>
      <c r="B6" s="8" t="s">
        <v>32</v>
      </c>
      <c r="C6" s="8" t="s">
        <v>33</v>
      </c>
      <c r="D6" s="8" t="s">
        <v>31</v>
      </c>
      <c r="E6" s="8">
        <v>185</v>
      </c>
      <c r="F6" s="10">
        <v>0.25</v>
      </c>
      <c r="G6" s="9">
        <f>E6+E6*0.25</f>
        <v>231.25</v>
      </c>
      <c r="H6" s="11"/>
      <c r="I6" s="8"/>
    </row>
    <row r="7" spans="1:9" ht="17.25" x14ac:dyDescent="0.3">
      <c r="A7" s="8"/>
      <c r="B7" s="8" t="s">
        <v>34</v>
      </c>
      <c r="C7" s="8" t="s">
        <v>35</v>
      </c>
      <c r="D7" s="8" t="s">
        <v>36</v>
      </c>
      <c r="E7" s="8">
        <v>449</v>
      </c>
      <c r="F7" s="10">
        <v>-0.05</v>
      </c>
      <c r="G7" s="9">
        <f>E7-E7*0.25</f>
        <v>336.75</v>
      </c>
      <c r="H7" s="11"/>
      <c r="I7" s="8"/>
    </row>
    <row r="8" spans="1:9" ht="17.25" x14ac:dyDescent="0.3">
      <c r="A8" s="8"/>
      <c r="B8" s="8" t="s">
        <v>37</v>
      </c>
      <c r="C8" s="8" t="s">
        <v>38</v>
      </c>
      <c r="D8" s="8" t="s">
        <v>36</v>
      </c>
      <c r="E8" s="8">
        <v>598</v>
      </c>
      <c r="F8" s="10">
        <v>-0.1</v>
      </c>
      <c r="G8" s="9">
        <f>E8-E8*0.1</f>
        <v>538.20000000000005</v>
      </c>
      <c r="H8" s="11"/>
      <c r="I8" s="8"/>
    </row>
    <row r="9" spans="1:9" ht="17.25" x14ac:dyDescent="0.3">
      <c r="A9" s="8"/>
      <c r="B9" s="8"/>
      <c r="C9" s="8"/>
      <c r="D9" s="8"/>
      <c r="E9" s="8"/>
      <c r="F9" s="8"/>
      <c r="G9" s="9">
        <f>SUM(G5:G8)</f>
        <v>1564.95</v>
      </c>
      <c r="H9" s="11">
        <f>G9</f>
        <v>1564.95</v>
      </c>
      <c r="I9" s="8">
        <f>_xlfn.RANK.EQ(H9,H$9:H$14:H$19:H$25:H$30:H$37:H$43:H$49:H$55:H$61:H$67:H$73:H$85:H$91)</f>
        <v>12</v>
      </c>
    </row>
    <row r="10" spans="1:9" ht="17.25" x14ac:dyDescent="0.3">
      <c r="A10" s="8" t="s">
        <v>5</v>
      </c>
      <c r="B10" s="8" t="s">
        <v>39</v>
      </c>
      <c r="C10" s="8" t="s">
        <v>40</v>
      </c>
      <c r="D10" s="8" t="s">
        <v>31</v>
      </c>
      <c r="E10" s="8">
        <v>425</v>
      </c>
      <c r="F10" s="10">
        <v>0.25</v>
      </c>
      <c r="G10" s="9">
        <f>E10+E10*0.25</f>
        <v>531.25</v>
      </c>
      <c r="H10" s="9"/>
      <c r="I10" s="8"/>
    </row>
    <row r="11" spans="1:9" ht="17.25" x14ac:dyDescent="0.3">
      <c r="A11" s="8"/>
      <c r="B11" s="8" t="s">
        <v>41</v>
      </c>
      <c r="C11" s="8" t="s">
        <v>42</v>
      </c>
      <c r="D11" s="8" t="s">
        <v>43</v>
      </c>
      <c r="E11" s="8">
        <v>557</v>
      </c>
      <c r="F11" s="10">
        <v>0.1</v>
      </c>
      <c r="G11" s="9">
        <f>E11+E11*0.1</f>
        <v>612.70000000000005</v>
      </c>
      <c r="H11" s="9"/>
      <c r="I11" s="8"/>
    </row>
    <row r="12" spans="1:9" ht="17.25" x14ac:dyDescent="0.3">
      <c r="A12" s="8"/>
      <c r="B12" s="8" t="s">
        <v>44</v>
      </c>
      <c r="C12" s="8" t="s">
        <v>45</v>
      </c>
      <c r="D12" s="8" t="s">
        <v>43</v>
      </c>
      <c r="E12" s="8">
        <v>542</v>
      </c>
      <c r="F12" s="10">
        <v>0.15</v>
      </c>
      <c r="G12" s="9">
        <f>E12+E12*0.15</f>
        <v>623.29999999999995</v>
      </c>
      <c r="H12" s="9"/>
      <c r="I12" s="8"/>
    </row>
    <row r="13" spans="1:9" ht="17.25" x14ac:dyDescent="0.3">
      <c r="A13" s="8"/>
      <c r="B13" s="8" t="s">
        <v>46</v>
      </c>
      <c r="C13" s="8" t="s">
        <v>47</v>
      </c>
      <c r="D13" s="8" t="s">
        <v>43</v>
      </c>
      <c r="E13" s="8">
        <v>492</v>
      </c>
      <c r="F13" s="10">
        <v>0.15</v>
      </c>
      <c r="G13" s="9">
        <f>E13+E13*0.15</f>
        <v>565.79999999999995</v>
      </c>
      <c r="H13" s="9"/>
      <c r="I13" s="8"/>
    </row>
    <row r="14" spans="1:9" ht="17.25" x14ac:dyDescent="0.3">
      <c r="A14" s="8"/>
      <c r="B14" s="8"/>
      <c r="C14" s="8"/>
      <c r="D14" s="8"/>
      <c r="E14" s="8"/>
      <c r="F14" s="8"/>
      <c r="G14" s="9">
        <f>SUM(G10,G11,G12,G13)</f>
        <v>2333.0500000000002</v>
      </c>
      <c r="H14" s="9">
        <f>G14</f>
        <v>2333.0500000000002</v>
      </c>
      <c r="I14" s="8">
        <f>_xlfn.RANK.EQ(H14,H$9:H$14:H$19:H$25:H$30:H$37:H$43:H$49:H$55:H$61:H$67:H$73:H$85:H$91)</f>
        <v>1</v>
      </c>
    </row>
    <row r="15" spans="1:9" ht="17.25" x14ac:dyDescent="0.3">
      <c r="A15" s="8" t="s">
        <v>11</v>
      </c>
      <c r="B15" s="8" t="s">
        <v>48</v>
      </c>
      <c r="C15" s="8" t="s">
        <v>49</v>
      </c>
      <c r="D15" s="8" t="s">
        <v>31</v>
      </c>
      <c r="E15" s="8">
        <v>321</v>
      </c>
      <c r="F15" s="10">
        <v>0.25</v>
      </c>
      <c r="G15" s="9">
        <f>E15+E15*0.25</f>
        <v>401.25</v>
      </c>
      <c r="H15" s="9"/>
      <c r="I15" s="8"/>
    </row>
    <row r="16" spans="1:9" ht="17.25" x14ac:dyDescent="0.3">
      <c r="A16" s="8"/>
      <c r="B16" s="8" t="s">
        <v>50</v>
      </c>
      <c r="C16" s="8" t="s">
        <v>51</v>
      </c>
      <c r="D16" s="8" t="s">
        <v>43</v>
      </c>
      <c r="E16" s="8">
        <v>514</v>
      </c>
      <c r="F16" s="10">
        <v>0.15</v>
      </c>
      <c r="G16" s="9">
        <f>E16+E16*0.15</f>
        <v>591.1</v>
      </c>
      <c r="H16" s="9"/>
      <c r="I16" s="8"/>
    </row>
    <row r="17" spans="1:9" ht="17.25" x14ac:dyDescent="0.3">
      <c r="A17" s="8"/>
      <c r="B17" s="8" t="s">
        <v>46</v>
      </c>
      <c r="C17" s="8" t="s">
        <v>52</v>
      </c>
      <c r="D17" s="8" t="s">
        <v>43</v>
      </c>
      <c r="E17" s="8">
        <v>371</v>
      </c>
      <c r="F17" s="10">
        <v>0.1</v>
      </c>
      <c r="G17" s="9">
        <f>E17+E17*0.1</f>
        <v>408.1</v>
      </c>
      <c r="H17" s="9"/>
      <c r="I17" s="8"/>
    </row>
    <row r="18" spans="1:9" ht="17.25" x14ac:dyDescent="0.3">
      <c r="A18" s="8"/>
      <c r="B18" s="8" t="s">
        <v>53</v>
      </c>
      <c r="C18" s="8" t="s">
        <v>54</v>
      </c>
      <c r="D18" s="8" t="s">
        <v>36</v>
      </c>
      <c r="E18" s="8">
        <v>499</v>
      </c>
      <c r="F18" s="10">
        <v>-0.05</v>
      </c>
      <c r="G18" s="9">
        <f>E18-E18*0.05</f>
        <v>474.05</v>
      </c>
      <c r="H18" s="9"/>
      <c r="I18" s="8"/>
    </row>
    <row r="19" spans="1:9" ht="17.25" x14ac:dyDescent="0.3">
      <c r="A19" s="8"/>
      <c r="B19" s="8"/>
      <c r="C19" s="8"/>
      <c r="D19" s="8"/>
      <c r="E19" s="8"/>
      <c r="F19" s="8"/>
      <c r="G19" s="9">
        <f>SUM(G15,G16,G17,G18)</f>
        <v>1874.5</v>
      </c>
      <c r="H19" s="9">
        <f>G19</f>
        <v>1874.5</v>
      </c>
      <c r="I19" s="8">
        <f>_xlfn.RANK.EQ(H19,H$9:H$14:H$19:H$25:H$30:H$37:H$43:H$49:H$55:H$61:H$67:H$73:H$85:H$91)</f>
        <v>9</v>
      </c>
    </row>
    <row r="20" spans="1:9" ht="17.25" x14ac:dyDescent="0.3">
      <c r="A20" s="8"/>
      <c r="B20" s="8"/>
      <c r="C20" s="8"/>
      <c r="D20" s="8"/>
      <c r="E20" s="8"/>
      <c r="F20" s="8"/>
      <c r="G20" s="9"/>
      <c r="H20" s="9"/>
      <c r="I20" s="8"/>
    </row>
    <row r="21" spans="1:9" ht="17.25" x14ac:dyDescent="0.3">
      <c r="A21" s="8" t="s">
        <v>10</v>
      </c>
      <c r="B21" s="8" t="s">
        <v>55</v>
      </c>
      <c r="C21" s="8" t="s">
        <v>56</v>
      </c>
      <c r="D21" s="8" t="s">
        <v>57</v>
      </c>
      <c r="E21" s="8">
        <v>466</v>
      </c>
      <c r="F21" s="10">
        <v>0.05</v>
      </c>
      <c r="G21" s="9">
        <f>E21+E21*0.05</f>
        <v>489.3</v>
      </c>
      <c r="H21" s="9"/>
      <c r="I21" s="8"/>
    </row>
    <row r="22" spans="1:9" ht="17.25" x14ac:dyDescent="0.3">
      <c r="A22" s="8"/>
      <c r="B22" s="8" t="s">
        <v>58</v>
      </c>
      <c r="C22" s="8" t="s">
        <v>59</v>
      </c>
      <c r="D22" s="8" t="s">
        <v>43</v>
      </c>
      <c r="E22" s="8">
        <v>429</v>
      </c>
      <c r="F22" s="10">
        <v>0.15</v>
      </c>
      <c r="G22" s="9">
        <f>E22+E22*0.15</f>
        <v>493.35</v>
      </c>
      <c r="H22" s="9"/>
      <c r="I22" s="8"/>
    </row>
    <row r="23" spans="1:9" ht="17.25" x14ac:dyDescent="0.3">
      <c r="A23" s="8"/>
      <c r="B23" s="8" t="s">
        <v>60</v>
      </c>
      <c r="C23" s="8" t="s">
        <v>61</v>
      </c>
      <c r="D23" s="8" t="s">
        <v>43</v>
      </c>
      <c r="E23" s="8">
        <v>427</v>
      </c>
      <c r="F23" s="10">
        <v>0.1</v>
      </c>
      <c r="G23" s="9">
        <f>E23+E23*0.1</f>
        <v>469.7</v>
      </c>
      <c r="H23" s="9"/>
      <c r="I23" s="8"/>
    </row>
    <row r="24" spans="1:9" ht="17.25" x14ac:dyDescent="0.3">
      <c r="A24" s="8"/>
      <c r="B24" s="8" t="s">
        <v>62</v>
      </c>
      <c r="C24" s="8" t="s">
        <v>63</v>
      </c>
      <c r="D24" s="8" t="s">
        <v>31</v>
      </c>
      <c r="E24" s="8">
        <v>340</v>
      </c>
      <c r="F24" s="10">
        <v>0.25</v>
      </c>
      <c r="G24" s="9">
        <f>E24+E24*0.25</f>
        <v>425</v>
      </c>
      <c r="H24" s="9"/>
      <c r="I24" s="8"/>
    </row>
    <row r="25" spans="1:9" ht="17.25" x14ac:dyDescent="0.3">
      <c r="A25" s="8"/>
      <c r="B25" s="8"/>
      <c r="C25" s="8"/>
      <c r="D25" s="8"/>
      <c r="E25" s="8"/>
      <c r="F25" s="8"/>
      <c r="G25" s="9">
        <f>SUM(G21,G22,G23,G24)</f>
        <v>1877.3500000000001</v>
      </c>
      <c r="H25" s="9">
        <f>G25</f>
        <v>1877.3500000000001</v>
      </c>
      <c r="I25" s="8">
        <f>_xlfn.RANK.EQ(H25,H$9:H$14:H$19:H$25:H$30:H$37:H$43:H$49:H$55:H$61:H$67:H$73:H$85:H$91)</f>
        <v>8</v>
      </c>
    </row>
    <row r="26" spans="1:9" ht="17.25" x14ac:dyDescent="0.3">
      <c r="A26" s="8"/>
      <c r="B26" s="8"/>
      <c r="C26" s="8"/>
      <c r="D26" s="8"/>
      <c r="E26" s="8"/>
      <c r="F26" s="8"/>
      <c r="G26" s="9"/>
      <c r="H26" s="9"/>
      <c r="I26" s="8"/>
    </row>
    <row r="27" spans="1:9" ht="17.25" x14ac:dyDescent="0.3">
      <c r="A27" s="8" t="s">
        <v>14</v>
      </c>
      <c r="B27" s="8" t="s">
        <v>64</v>
      </c>
      <c r="C27" s="8" t="s">
        <v>65</v>
      </c>
      <c r="D27" s="8" t="s">
        <v>57</v>
      </c>
      <c r="E27" s="8">
        <v>542</v>
      </c>
      <c r="F27" s="10">
        <v>0</v>
      </c>
      <c r="G27" s="9">
        <f>E27+E27*0</f>
        <v>542</v>
      </c>
      <c r="H27" s="9"/>
      <c r="I27" s="8"/>
    </row>
    <row r="28" spans="1:9" ht="17.25" x14ac:dyDescent="0.3">
      <c r="A28" s="8"/>
      <c r="B28" s="8" t="s">
        <v>66</v>
      </c>
      <c r="C28" s="8" t="s">
        <v>67</v>
      </c>
      <c r="D28" s="8" t="s">
        <v>43</v>
      </c>
      <c r="E28" s="8">
        <v>472</v>
      </c>
      <c r="F28" s="10">
        <v>0.1</v>
      </c>
      <c r="G28" s="9">
        <f>E28+E28*0.1</f>
        <v>519.20000000000005</v>
      </c>
      <c r="H28" s="9"/>
      <c r="I28" s="8"/>
    </row>
    <row r="29" spans="1:9" ht="17.25" x14ac:dyDescent="0.3">
      <c r="A29" s="8"/>
      <c r="B29" s="8" t="s">
        <v>68</v>
      </c>
      <c r="C29" s="8" t="s">
        <v>30</v>
      </c>
      <c r="D29" s="8" t="s">
        <v>43</v>
      </c>
      <c r="E29" s="8">
        <v>497</v>
      </c>
      <c r="F29" s="10">
        <v>0.15</v>
      </c>
      <c r="G29" s="9">
        <f>E29+E29*0.15</f>
        <v>571.54999999999995</v>
      </c>
      <c r="H29" s="9"/>
      <c r="I29" s="8"/>
    </row>
    <row r="30" spans="1:9" ht="17.25" x14ac:dyDescent="0.3">
      <c r="A30" s="8"/>
      <c r="B30" s="8" t="s">
        <v>69</v>
      </c>
      <c r="C30" s="8" t="s">
        <v>70</v>
      </c>
      <c r="D30" s="8" t="s">
        <v>31</v>
      </c>
      <c r="E30" s="8">
        <v>453</v>
      </c>
      <c r="F30" s="10">
        <v>0.25</v>
      </c>
      <c r="G30" s="9">
        <f>E30+E30*0.25</f>
        <v>566.25</v>
      </c>
      <c r="H30" s="9"/>
      <c r="I30" s="8"/>
    </row>
    <row r="31" spans="1:9" ht="17.25" x14ac:dyDescent="0.3">
      <c r="A31" s="8"/>
      <c r="B31" s="8"/>
      <c r="C31" s="8"/>
      <c r="D31" s="8"/>
      <c r="E31" s="8"/>
      <c r="F31" s="8"/>
      <c r="G31" s="9">
        <f>SUM(G27:G30)</f>
        <v>2199</v>
      </c>
      <c r="H31" s="9">
        <f>G31</f>
        <v>2199</v>
      </c>
      <c r="I31" s="8">
        <f>_xlfn.RANK.EQ(H31,H$9:H$14:H$19:H$25:H$30:H$37:H$43:H$49:H$55:H$61:H$67:H$73:H$85:H$91)</f>
        <v>2</v>
      </c>
    </row>
    <row r="32" spans="1:9" ht="17.25" x14ac:dyDescent="0.3">
      <c r="A32" s="8"/>
      <c r="B32" s="8"/>
      <c r="C32" s="8"/>
      <c r="D32" s="8"/>
      <c r="E32" s="8"/>
      <c r="F32" s="8"/>
      <c r="G32" s="9"/>
      <c r="H32" s="9"/>
      <c r="I32" s="8"/>
    </row>
    <row r="33" spans="1:9" ht="17.25" x14ac:dyDescent="0.3">
      <c r="A33" s="8" t="s">
        <v>6</v>
      </c>
      <c r="B33" s="8" t="s">
        <v>71</v>
      </c>
      <c r="C33" s="8" t="s">
        <v>72</v>
      </c>
      <c r="D33" s="8" t="s">
        <v>57</v>
      </c>
      <c r="E33" s="8">
        <v>543</v>
      </c>
      <c r="F33" s="10">
        <v>0</v>
      </c>
      <c r="G33" s="9">
        <f>E33+E33*0</f>
        <v>543</v>
      </c>
      <c r="H33" s="9"/>
      <c r="I33" s="8"/>
    </row>
    <row r="34" spans="1:9" ht="17.25" x14ac:dyDescent="0.3">
      <c r="A34" s="8"/>
      <c r="B34" s="8" t="s">
        <v>73</v>
      </c>
      <c r="C34" s="8" t="s">
        <v>74</v>
      </c>
      <c r="D34" s="8" t="s">
        <v>43</v>
      </c>
      <c r="E34" s="8">
        <v>455</v>
      </c>
      <c r="F34" s="10">
        <v>0.1</v>
      </c>
      <c r="G34" s="9">
        <f>E34+E34*0.1</f>
        <v>500.5</v>
      </c>
      <c r="H34" s="9"/>
      <c r="I34" s="8"/>
    </row>
    <row r="35" spans="1:9" ht="17.25" x14ac:dyDescent="0.3">
      <c r="A35" s="8"/>
      <c r="B35" s="8" t="s">
        <v>75</v>
      </c>
      <c r="C35" s="8" t="s">
        <v>76</v>
      </c>
      <c r="D35" s="8" t="s">
        <v>31</v>
      </c>
      <c r="E35" s="8">
        <v>428</v>
      </c>
      <c r="F35" s="10">
        <v>0.3</v>
      </c>
      <c r="G35" s="9">
        <f>E35+E35*0.3</f>
        <v>556.4</v>
      </c>
      <c r="H35" s="9"/>
      <c r="I35" s="8"/>
    </row>
    <row r="36" spans="1:9" ht="17.25" x14ac:dyDescent="0.3">
      <c r="A36" s="8"/>
      <c r="B36" s="8" t="s">
        <v>77</v>
      </c>
      <c r="C36" s="8" t="s">
        <v>78</v>
      </c>
      <c r="D36" s="8" t="s">
        <v>36</v>
      </c>
      <c r="E36" s="8">
        <v>590</v>
      </c>
      <c r="F36" s="10">
        <v>-0.05</v>
      </c>
      <c r="G36" s="9">
        <f>E36-E36*0.05</f>
        <v>560.5</v>
      </c>
      <c r="H36" s="9"/>
      <c r="I36" s="8"/>
    </row>
    <row r="37" spans="1:9" ht="17.25" x14ac:dyDescent="0.3">
      <c r="A37" s="8"/>
      <c r="B37" s="8"/>
      <c r="C37" s="8"/>
      <c r="D37" s="8"/>
      <c r="E37" s="8"/>
      <c r="F37" s="8"/>
      <c r="G37" s="9">
        <f>SUM(G33,G34,G35,G36)</f>
        <v>2160.4</v>
      </c>
      <c r="H37" s="9">
        <f>G37</f>
        <v>2160.4</v>
      </c>
      <c r="I37" s="8">
        <f>_xlfn.RANK.EQ(H37,H$9:H$14:H$19:H$25:H$30:H$37:H$43:H$49:H$55:H$61:H$67:H$73:H$85:H$91)</f>
        <v>3</v>
      </c>
    </row>
    <row r="38" spans="1:9" ht="17.25" x14ac:dyDescent="0.3">
      <c r="A38" s="8"/>
      <c r="B38" s="8"/>
      <c r="C38" s="8"/>
      <c r="D38" s="8"/>
      <c r="E38" s="8"/>
      <c r="F38" s="8"/>
      <c r="G38" s="9"/>
      <c r="H38" s="9"/>
      <c r="I38" s="8"/>
    </row>
    <row r="39" spans="1:9" ht="17.25" x14ac:dyDescent="0.3">
      <c r="A39" s="8" t="s">
        <v>9</v>
      </c>
      <c r="B39" s="8" t="s">
        <v>79</v>
      </c>
      <c r="C39" s="8" t="s">
        <v>80</v>
      </c>
      <c r="D39" s="8" t="s">
        <v>57</v>
      </c>
      <c r="E39" s="8">
        <v>426</v>
      </c>
      <c r="F39" s="10">
        <v>0</v>
      </c>
      <c r="G39" s="9">
        <f>E39+E39*0</f>
        <v>426</v>
      </c>
      <c r="H39" s="9"/>
      <c r="I39" s="8"/>
    </row>
    <row r="40" spans="1:9" ht="17.25" x14ac:dyDescent="0.3">
      <c r="A40" s="8"/>
      <c r="B40" s="8" t="s">
        <v>81</v>
      </c>
      <c r="C40" s="8" t="s">
        <v>74</v>
      </c>
      <c r="D40" s="8" t="s">
        <v>43</v>
      </c>
      <c r="E40" s="8">
        <v>448</v>
      </c>
      <c r="F40" s="10">
        <v>0.1</v>
      </c>
      <c r="G40" s="9">
        <f>E40+E40*0.1</f>
        <v>492.8</v>
      </c>
      <c r="H40" s="9"/>
      <c r="I40" s="8"/>
    </row>
    <row r="41" spans="1:9" ht="17.25" x14ac:dyDescent="0.3">
      <c r="A41" s="8"/>
      <c r="B41" s="8" t="s">
        <v>82</v>
      </c>
      <c r="C41" s="8" t="s">
        <v>83</v>
      </c>
      <c r="D41" s="8" t="s">
        <v>31</v>
      </c>
      <c r="E41" s="8">
        <v>405</v>
      </c>
      <c r="F41" s="10">
        <v>0.25</v>
      </c>
      <c r="G41" s="9">
        <f>E41+E41*0.25</f>
        <v>506.25</v>
      </c>
      <c r="H41" s="9"/>
      <c r="I41" s="8"/>
    </row>
    <row r="42" spans="1:9" ht="17.25" x14ac:dyDescent="0.3">
      <c r="A42" s="8"/>
      <c r="B42" s="8" t="s">
        <v>84</v>
      </c>
      <c r="C42" s="8" t="s">
        <v>47</v>
      </c>
      <c r="D42" s="8" t="s">
        <v>43</v>
      </c>
      <c r="E42" s="8">
        <v>416</v>
      </c>
      <c r="F42" s="10">
        <v>0.15</v>
      </c>
      <c r="G42" s="9">
        <f>E42+E42*0.15</f>
        <v>478.4</v>
      </c>
      <c r="H42" s="9"/>
      <c r="I42" s="8"/>
    </row>
    <row r="43" spans="1:9" ht="17.25" x14ac:dyDescent="0.3">
      <c r="A43" s="8"/>
      <c r="B43" s="8"/>
      <c r="C43" s="8"/>
      <c r="D43" s="8"/>
      <c r="E43" s="8"/>
      <c r="F43" s="8"/>
      <c r="G43" s="9">
        <f>SUM(G39,G40,G41,G42)</f>
        <v>1903.4499999999998</v>
      </c>
      <c r="H43" s="9">
        <f>G43</f>
        <v>1903.4499999999998</v>
      </c>
      <c r="I43" s="8">
        <f>_xlfn.RANK.EQ(H43,H$9:H$14:H$19:H$25:H$30:H$37:H$43:H$49:H$55:H$61:H$67:H$73:H$85:H$91)</f>
        <v>7</v>
      </c>
    </row>
    <row r="44" spans="1:9" ht="17.25" x14ac:dyDescent="0.3">
      <c r="A44" s="8"/>
      <c r="B44" s="8"/>
      <c r="C44" s="8"/>
      <c r="D44" s="8"/>
      <c r="E44" s="8"/>
      <c r="F44" s="8"/>
      <c r="G44" s="9"/>
      <c r="H44" s="9"/>
      <c r="I44" s="8"/>
    </row>
    <row r="45" spans="1:9" ht="17.25" x14ac:dyDescent="0.3">
      <c r="A45" s="8" t="s">
        <v>85</v>
      </c>
      <c r="B45" s="8" t="s">
        <v>86</v>
      </c>
      <c r="C45" s="8" t="s">
        <v>87</v>
      </c>
      <c r="D45" s="8" t="s">
        <v>43</v>
      </c>
      <c r="E45" s="8">
        <v>273</v>
      </c>
      <c r="F45" s="10">
        <v>0.1</v>
      </c>
      <c r="G45" s="9">
        <f>E45+E45*0.1</f>
        <v>300.3</v>
      </c>
      <c r="H45" s="9"/>
      <c r="I45" s="8"/>
    </row>
    <row r="46" spans="1:9" ht="17.25" x14ac:dyDescent="0.3">
      <c r="A46" s="8" t="s">
        <v>88</v>
      </c>
      <c r="B46" s="8" t="s">
        <v>89</v>
      </c>
      <c r="C46" s="8" t="s">
        <v>90</v>
      </c>
      <c r="D46" s="8" t="s">
        <v>31</v>
      </c>
      <c r="E46" s="8">
        <v>308</v>
      </c>
      <c r="F46" s="10">
        <v>0.25</v>
      </c>
      <c r="G46" s="9">
        <f>E46+E46*0.25</f>
        <v>385</v>
      </c>
      <c r="H46" s="9"/>
      <c r="I46" s="8"/>
    </row>
    <row r="47" spans="1:9" ht="17.25" x14ac:dyDescent="0.3">
      <c r="A47" s="8"/>
      <c r="B47" s="8" t="s">
        <v>91</v>
      </c>
      <c r="C47" s="8" t="s">
        <v>92</v>
      </c>
      <c r="D47" s="8" t="s">
        <v>36</v>
      </c>
      <c r="E47" s="8">
        <v>491</v>
      </c>
      <c r="F47" s="10">
        <v>-0.1</v>
      </c>
      <c r="G47" s="9">
        <f>E47-E47*0.1</f>
        <v>441.9</v>
      </c>
      <c r="H47" s="9"/>
      <c r="I47" s="8"/>
    </row>
    <row r="48" spans="1:9" ht="17.25" x14ac:dyDescent="0.3">
      <c r="A48" s="8"/>
      <c r="B48" s="8" t="s">
        <v>86</v>
      </c>
      <c r="C48" s="8" t="s">
        <v>93</v>
      </c>
      <c r="D48" s="8" t="s">
        <v>36</v>
      </c>
      <c r="E48" s="8">
        <v>273</v>
      </c>
      <c r="F48" s="10">
        <v>-0.05</v>
      </c>
      <c r="G48" s="9">
        <f>E48-E48*0.05</f>
        <v>259.35000000000002</v>
      </c>
      <c r="H48" s="9"/>
      <c r="I48" s="8"/>
    </row>
    <row r="49" spans="1:9" ht="17.25" x14ac:dyDescent="0.3">
      <c r="A49" s="8"/>
      <c r="B49" s="8"/>
      <c r="C49" s="8"/>
      <c r="D49" s="8"/>
      <c r="E49" s="8"/>
      <c r="F49" s="8"/>
      <c r="G49" s="9">
        <f>SUM(G45,G46,G47,G48)</f>
        <v>1386.5499999999997</v>
      </c>
      <c r="H49" s="9">
        <f>G49</f>
        <v>1386.5499999999997</v>
      </c>
      <c r="I49" s="8">
        <f>_xlfn.RANK.EQ(H49,H$9:H$14:H$19:H$25:H$30:H$37:H$43:H$49:H$55:H$61:H$67:H$73:H$85:H$91)</f>
        <v>15</v>
      </c>
    </row>
    <row r="50" spans="1:9" ht="17.25" x14ac:dyDescent="0.3">
      <c r="A50" s="8"/>
      <c r="B50" s="8"/>
      <c r="C50" s="8"/>
      <c r="D50" s="8"/>
      <c r="E50" s="8"/>
      <c r="F50" s="8"/>
      <c r="G50" s="9"/>
      <c r="H50" s="9"/>
      <c r="I50" s="8"/>
    </row>
    <row r="51" spans="1:9" ht="17.25" x14ac:dyDescent="0.3">
      <c r="A51" s="8" t="s">
        <v>7</v>
      </c>
      <c r="B51" s="8" t="s">
        <v>94</v>
      </c>
      <c r="C51" s="8" t="s">
        <v>70</v>
      </c>
      <c r="D51" s="8" t="s">
        <v>31</v>
      </c>
      <c r="E51" s="8">
        <v>376</v>
      </c>
      <c r="F51" s="10">
        <v>0.25</v>
      </c>
      <c r="G51" s="9">
        <f>E51+E51*0.25</f>
        <v>470</v>
      </c>
      <c r="H51" s="9"/>
      <c r="I51" s="8"/>
    </row>
    <row r="52" spans="1:9" ht="17.25" x14ac:dyDescent="0.3">
      <c r="A52" s="8"/>
      <c r="B52" s="8" t="s">
        <v>95</v>
      </c>
      <c r="C52" s="8" t="s">
        <v>96</v>
      </c>
      <c r="D52" s="8" t="s">
        <v>31</v>
      </c>
      <c r="E52" s="8">
        <v>339</v>
      </c>
      <c r="F52" s="10">
        <v>0.3</v>
      </c>
      <c r="G52" s="9">
        <f>E52+E52*0.3</f>
        <v>440.7</v>
      </c>
      <c r="H52" s="9"/>
      <c r="I52" s="8"/>
    </row>
    <row r="53" spans="1:9" ht="17.25" x14ac:dyDescent="0.3">
      <c r="A53" s="8"/>
      <c r="B53" s="8" t="s">
        <v>97</v>
      </c>
      <c r="C53" s="8" t="s">
        <v>98</v>
      </c>
      <c r="D53" s="8" t="s">
        <v>57</v>
      </c>
      <c r="E53" s="8">
        <v>590</v>
      </c>
      <c r="F53" s="10">
        <v>0.05</v>
      </c>
      <c r="G53" s="9">
        <f>E53+E53*0.05</f>
        <v>619.5</v>
      </c>
      <c r="H53" s="9"/>
      <c r="I53" s="8"/>
    </row>
    <row r="54" spans="1:9" ht="17.25" x14ac:dyDescent="0.3">
      <c r="A54" s="8"/>
      <c r="B54" s="8" t="s">
        <v>99</v>
      </c>
      <c r="C54" s="8" t="s">
        <v>100</v>
      </c>
      <c r="D54" s="8" t="s">
        <v>36</v>
      </c>
      <c r="E54" s="8">
        <v>495</v>
      </c>
      <c r="F54" s="10">
        <v>-0.05</v>
      </c>
      <c r="G54" s="9">
        <f>E54-E54*0.05</f>
        <v>470.25</v>
      </c>
      <c r="H54" s="9"/>
      <c r="I54" s="8"/>
    </row>
    <row r="55" spans="1:9" ht="17.25" x14ac:dyDescent="0.3">
      <c r="A55" s="8"/>
      <c r="B55" s="8"/>
      <c r="C55" s="8"/>
      <c r="D55" s="8"/>
      <c r="E55" s="8"/>
      <c r="F55" s="8"/>
      <c r="G55" s="9">
        <f>SUM(G51,G52,G53,G54)</f>
        <v>2000.45</v>
      </c>
      <c r="H55" s="9">
        <f>G55</f>
        <v>2000.45</v>
      </c>
      <c r="I55" s="8">
        <f>_xlfn.RANK.EQ(H55,H$9:H$14:H$19:H$25:H$30:H$37:H$43:H$49:H$55:H$61:H$67:H$73:H$85:H$91)</f>
        <v>4</v>
      </c>
    </row>
    <row r="56" spans="1:9" ht="17.25" x14ac:dyDescent="0.3">
      <c r="A56" s="8"/>
      <c r="B56" s="8"/>
      <c r="C56" s="8"/>
      <c r="D56" s="8"/>
      <c r="E56" s="8"/>
      <c r="F56" s="8"/>
      <c r="G56" s="9"/>
      <c r="H56" s="9"/>
      <c r="I56" s="8"/>
    </row>
    <row r="57" spans="1:9" ht="17.25" x14ac:dyDescent="0.3">
      <c r="A57" s="8" t="s">
        <v>12</v>
      </c>
      <c r="B57" s="8" t="s">
        <v>101</v>
      </c>
      <c r="C57" s="8" t="s">
        <v>102</v>
      </c>
      <c r="D57" s="8" t="s">
        <v>43</v>
      </c>
      <c r="E57" s="8">
        <v>420</v>
      </c>
      <c r="F57" s="10">
        <v>0.15</v>
      </c>
      <c r="G57" s="9">
        <f>E57+E57*0.15</f>
        <v>483</v>
      </c>
      <c r="H57" s="9"/>
      <c r="I57" s="8"/>
    </row>
    <row r="58" spans="1:9" ht="17.25" x14ac:dyDescent="0.3">
      <c r="A58" s="8"/>
      <c r="B58" s="8" t="s">
        <v>101</v>
      </c>
      <c r="C58" s="8" t="s">
        <v>103</v>
      </c>
      <c r="D58" s="8" t="s">
        <v>43</v>
      </c>
      <c r="E58" s="8">
        <v>408</v>
      </c>
      <c r="F58" s="10">
        <v>0.1</v>
      </c>
      <c r="G58" s="9">
        <f>E58+E58*0.1</f>
        <v>448.8</v>
      </c>
      <c r="H58" s="9"/>
      <c r="I58" s="8"/>
    </row>
    <row r="59" spans="1:9" ht="17.25" x14ac:dyDescent="0.3">
      <c r="A59" s="8"/>
      <c r="B59" s="8" t="s">
        <v>104</v>
      </c>
      <c r="C59" s="8" t="s">
        <v>105</v>
      </c>
      <c r="D59" s="8" t="s">
        <v>36</v>
      </c>
      <c r="E59" s="8">
        <v>489</v>
      </c>
      <c r="F59" s="10">
        <v>-0.05</v>
      </c>
      <c r="G59" s="9">
        <f>E59-E59*0.05</f>
        <v>464.55</v>
      </c>
      <c r="H59" s="9"/>
      <c r="I59" s="8"/>
    </row>
    <row r="60" spans="1:9" ht="17.25" x14ac:dyDescent="0.3">
      <c r="A60" s="8"/>
      <c r="B60" s="8" t="s">
        <v>104</v>
      </c>
      <c r="C60" s="8" t="s">
        <v>106</v>
      </c>
      <c r="D60" s="8" t="s">
        <v>31</v>
      </c>
      <c r="E60" s="8">
        <v>297</v>
      </c>
      <c r="F60" s="10">
        <v>0.25</v>
      </c>
      <c r="G60" s="9">
        <f>E60+E60*0.25</f>
        <v>371.25</v>
      </c>
      <c r="H60" s="9"/>
      <c r="I60" s="8"/>
    </row>
    <row r="61" spans="1:9" ht="17.25" x14ac:dyDescent="0.3">
      <c r="A61" s="8"/>
      <c r="B61" s="8"/>
      <c r="C61" s="8"/>
      <c r="D61" s="8"/>
      <c r="E61" s="8"/>
      <c r="F61" s="8"/>
      <c r="G61" s="9">
        <f>SUM(G57,G58,G59,G60)</f>
        <v>1767.6</v>
      </c>
      <c r="H61" s="9">
        <f>G61</f>
        <v>1767.6</v>
      </c>
      <c r="I61" s="8">
        <f>_xlfn.RANK.EQ(H61,H$9:H$14:H$19:H$25:H$30:H$37:H$43:H$49:H$55:H$61:H$67:H$73:H$85:H$91)</f>
        <v>10</v>
      </c>
    </row>
    <row r="62" spans="1:9" ht="17.25" x14ac:dyDescent="0.3">
      <c r="A62" s="8"/>
      <c r="B62" s="8"/>
      <c r="C62" s="8"/>
      <c r="D62" s="8"/>
      <c r="E62" s="8"/>
      <c r="F62" s="8"/>
      <c r="G62" s="9"/>
      <c r="H62" s="9"/>
      <c r="I62" s="8"/>
    </row>
    <row r="63" spans="1:9" ht="17.25" x14ac:dyDescent="0.3">
      <c r="A63" s="8" t="s">
        <v>107</v>
      </c>
      <c r="B63" s="8" t="s">
        <v>108</v>
      </c>
      <c r="C63" s="8" t="s">
        <v>109</v>
      </c>
      <c r="D63" s="8" t="s">
        <v>31</v>
      </c>
      <c r="E63" s="8">
        <v>391</v>
      </c>
      <c r="F63" s="10">
        <v>0.25</v>
      </c>
      <c r="G63" s="9">
        <f>E63+E63*0.25</f>
        <v>488.75</v>
      </c>
      <c r="H63" s="9"/>
      <c r="I63" s="8"/>
    </row>
    <row r="64" spans="1:9" ht="17.25" x14ac:dyDescent="0.3">
      <c r="A64" s="8"/>
      <c r="B64" s="8" t="s">
        <v>110</v>
      </c>
      <c r="C64" s="8" t="s">
        <v>111</v>
      </c>
      <c r="D64" s="8" t="s">
        <v>43</v>
      </c>
      <c r="E64" s="8">
        <v>458</v>
      </c>
      <c r="F64" s="10">
        <v>0.1</v>
      </c>
      <c r="G64" s="9">
        <f>E64+E64*0.1</f>
        <v>503.8</v>
      </c>
      <c r="H64" s="9"/>
      <c r="I64" s="8"/>
    </row>
    <row r="65" spans="1:9" ht="17.25" x14ac:dyDescent="0.3">
      <c r="A65" s="8"/>
      <c r="B65" s="8" t="s">
        <v>112</v>
      </c>
      <c r="C65" s="8" t="s">
        <v>113</v>
      </c>
      <c r="D65" s="8" t="s">
        <v>43</v>
      </c>
      <c r="E65" s="8">
        <v>539</v>
      </c>
      <c r="F65" s="10">
        <v>0.1</v>
      </c>
      <c r="G65" s="9">
        <f>E65+E65*0.1</f>
        <v>592.9</v>
      </c>
      <c r="H65" s="9"/>
      <c r="I65" s="8"/>
    </row>
    <row r="66" spans="1:9" ht="17.25" x14ac:dyDescent="0.3">
      <c r="A66" s="8"/>
      <c r="B66" s="8" t="s">
        <v>114</v>
      </c>
      <c r="C66" s="8" t="s">
        <v>115</v>
      </c>
      <c r="D66" s="8" t="s">
        <v>31</v>
      </c>
      <c r="E66" s="8">
        <v>276</v>
      </c>
      <c r="F66" s="10">
        <v>0.3</v>
      </c>
      <c r="G66" s="9">
        <f>E66+E66*0.3</f>
        <v>358.8</v>
      </c>
      <c r="H66" s="9"/>
      <c r="I66" s="8"/>
    </row>
    <row r="67" spans="1:9" ht="17.25" x14ac:dyDescent="0.3">
      <c r="A67" s="8"/>
      <c r="B67" s="8"/>
      <c r="C67" s="8"/>
      <c r="D67" s="8"/>
      <c r="E67" s="8"/>
      <c r="F67" s="8"/>
      <c r="G67" s="9">
        <f>SUM(G63,G64,G65,G66)</f>
        <v>1944.2499999999998</v>
      </c>
      <c r="H67" s="9">
        <f>G67</f>
        <v>1944.2499999999998</v>
      </c>
      <c r="I67" s="8">
        <f>_xlfn.RANK.EQ(H67,H$9:H$14:H$19:H$25:H$30:H$37:H$43:H$49:H$55:H$61:H$67:H$73:H$85:H$91)</f>
        <v>6</v>
      </c>
    </row>
    <row r="68" spans="1:9" ht="17.25" x14ac:dyDescent="0.3">
      <c r="A68" s="8"/>
      <c r="B68" s="8"/>
      <c r="C68" s="8"/>
      <c r="D68" s="8"/>
      <c r="E68" s="8"/>
      <c r="F68" s="8"/>
      <c r="G68" s="9"/>
      <c r="H68" s="9"/>
      <c r="I68" s="8"/>
    </row>
    <row r="69" spans="1:9" ht="17.25" x14ac:dyDescent="0.3">
      <c r="A69" s="8" t="s">
        <v>17</v>
      </c>
      <c r="B69" s="8" t="s">
        <v>116</v>
      </c>
      <c r="C69" s="8" t="s">
        <v>54</v>
      </c>
      <c r="D69" s="8" t="s">
        <v>43</v>
      </c>
      <c r="E69" s="8">
        <v>483</v>
      </c>
      <c r="F69" s="10">
        <v>0.15</v>
      </c>
      <c r="G69" s="9">
        <f>E69+E69*0.15</f>
        <v>555.45000000000005</v>
      </c>
      <c r="H69" s="9"/>
      <c r="I69" s="8"/>
    </row>
    <row r="70" spans="1:9" ht="17.25" x14ac:dyDescent="0.3">
      <c r="A70" s="8"/>
      <c r="B70" s="8" t="s">
        <v>117</v>
      </c>
      <c r="C70" s="8" t="s">
        <v>106</v>
      </c>
      <c r="D70" s="8" t="s">
        <v>31</v>
      </c>
      <c r="E70" s="8">
        <v>349</v>
      </c>
      <c r="F70" s="10">
        <v>0.25</v>
      </c>
      <c r="G70" s="9">
        <f>E70+E70*0.25</f>
        <v>436.25</v>
      </c>
      <c r="H70" s="9"/>
      <c r="I70" s="8"/>
    </row>
    <row r="71" spans="1:9" ht="17.25" x14ac:dyDescent="0.3">
      <c r="A71" s="8"/>
      <c r="B71" s="8" t="s">
        <v>117</v>
      </c>
      <c r="C71" s="8" t="s">
        <v>118</v>
      </c>
      <c r="D71" s="8" t="s">
        <v>57</v>
      </c>
      <c r="E71" s="8">
        <v>456</v>
      </c>
      <c r="F71" s="10">
        <v>0</v>
      </c>
      <c r="G71" s="9">
        <f>E71+E71*0</f>
        <v>456</v>
      </c>
      <c r="H71" s="9"/>
      <c r="I71" s="8"/>
    </row>
    <row r="72" spans="1:9" ht="17.25" x14ac:dyDescent="0.3">
      <c r="A72" s="8"/>
      <c r="B72" s="8" t="s">
        <v>119</v>
      </c>
      <c r="C72" s="8" t="s">
        <v>120</v>
      </c>
      <c r="D72" s="8" t="s">
        <v>36</v>
      </c>
      <c r="E72" s="8">
        <v>557</v>
      </c>
      <c r="F72" s="10">
        <v>-0.05</v>
      </c>
      <c r="G72" s="9">
        <f>E72-E72*0.05</f>
        <v>529.15</v>
      </c>
      <c r="H72" s="9"/>
      <c r="I72" s="8"/>
    </row>
    <row r="73" spans="1:9" ht="17.25" x14ac:dyDescent="0.3">
      <c r="A73" s="8"/>
      <c r="B73" s="8"/>
      <c r="C73" s="8"/>
      <c r="D73" s="8"/>
      <c r="E73" s="8"/>
      <c r="F73" s="8"/>
      <c r="G73" s="9">
        <f>SUM(G69,G70,G71,G72)</f>
        <v>1976.85</v>
      </c>
      <c r="H73" s="9">
        <f>G73</f>
        <v>1976.85</v>
      </c>
      <c r="I73" s="8">
        <f>_xlfn.RANK.EQ(H73,H$9:H$14:H$19:H$25:H$30:H$37:H$43:H$49:H$55:H$61:H$67:H$73:H$85:H$91)</f>
        <v>5</v>
      </c>
    </row>
    <row r="74" spans="1:9" ht="17.25" x14ac:dyDescent="0.3">
      <c r="A74" s="8"/>
      <c r="B74" s="8"/>
      <c r="C74" s="8"/>
      <c r="D74" s="8"/>
      <c r="E74" s="8"/>
      <c r="F74" s="8"/>
      <c r="G74" s="9"/>
      <c r="H74" s="9"/>
      <c r="I74" s="8"/>
    </row>
    <row r="75" spans="1:9" ht="17.25" x14ac:dyDescent="0.3">
      <c r="A75" s="8" t="s">
        <v>121</v>
      </c>
      <c r="B75" s="8" t="s">
        <v>122</v>
      </c>
      <c r="C75" s="8" t="s">
        <v>123</v>
      </c>
      <c r="D75" s="8" t="s">
        <v>31</v>
      </c>
      <c r="E75" s="8">
        <v>321</v>
      </c>
      <c r="F75" s="10">
        <v>0.25</v>
      </c>
      <c r="G75" s="9">
        <f>E75+E75*0.25</f>
        <v>401.25</v>
      </c>
      <c r="H75" s="9"/>
      <c r="I75" s="8"/>
    </row>
    <row r="76" spans="1:9" ht="17.25" x14ac:dyDescent="0.3">
      <c r="A76" s="8"/>
      <c r="B76" s="8" t="s">
        <v>124</v>
      </c>
      <c r="C76" s="8" t="s">
        <v>125</v>
      </c>
      <c r="D76" s="8" t="s">
        <v>57</v>
      </c>
      <c r="E76" s="8">
        <v>384</v>
      </c>
      <c r="F76" s="10">
        <v>0</v>
      </c>
      <c r="G76" s="9">
        <f>E76+E76*0</f>
        <v>384</v>
      </c>
      <c r="H76" s="9"/>
      <c r="I76" s="8"/>
    </row>
    <row r="77" spans="1:9" ht="17.25" x14ac:dyDescent="0.3">
      <c r="A77" s="8"/>
      <c r="B77" s="8" t="s">
        <v>126</v>
      </c>
      <c r="C77" s="8" t="s">
        <v>127</v>
      </c>
      <c r="D77" s="8" t="s">
        <v>57</v>
      </c>
      <c r="E77" s="8">
        <v>121</v>
      </c>
      <c r="F77" s="10">
        <v>0</v>
      </c>
      <c r="G77" s="9">
        <f>E77+E77*0</f>
        <v>121</v>
      </c>
      <c r="H77" s="9"/>
      <c r="I77" s="8"/>
    </row>
    <row r="78" spans="1:9" ht="17.25" x14ac:dyDescent="0.3">
      <c r="A78" s="8"/>
      <c r="B78" s="8" t="s">
        <v>126</v>
      </c>
      <c r="C78" s="8" t="s">
        <v>128</v>
      </c>
      <c r="D78" s="8" t="s">
        <v>57</v>
      </c>
      <c r="E78" s="8">
        <v>489</v>
      </c>
      <c r="F78" s="10">
        <v>0.05</v>
      </c>
      <c r="G78" s="9">
        <f>E78+E78*0.05</f>
        <v>513.45000000000005</v>
      </c>
      <c r="H78" s="9"/>
      <c r="I78" s="8"/>
    </row>
    <row r="79" spans="1:9" ht="17.25" x14ac:dyDescent="0.3">
      <c r="A79" s="8"/>
      <c r="B79" s="8"/>
      <c r="C79" s="8"/>
      <c r="D79" s="8"/>
      <c r="E79" s="8"/>
      <c r="F79" s="8"/>
      <c r="G79" s="9">
        <f>SUM(G75,G76,G77,G78)</f>
        <v>1419.7</v>
      </c>
      <c r="H79" s="9">
        <f>G79</f>
        <v>1419.7</v>
      </c>
      <c r="I79" s="8">
        <f>_xlfn.RANK.EQ(H79,H$9:H$14:H$19:H$25:H$30:H$37:H$43:H$49:H$55:H$61:H$67:H$73:H$85:H$91)</f>
        <v>14</v>
      </c>
    </row>
    <row r="80" spans="1:9" ht="17.25" x14ac:dyDescent="0.3">
      <c r="A80" s="8"/>
      <c r="B80" s="8"/>
      <c r="C80" s="8"/>
      <c r="D80" s="8"/>
      <c r="E80" s="8"/>
      <c r="F80" s="8"/>
      <c r="G80" s="9"/>
      <c r="H80" s="9"/>
      <c r="I80" s="8"/>
    </row>
    <row r="81" spans="1:9" ht="17.25" x14ac:dyDescent="0.3">
      <c r="A81" s="8" t="s">
        <v>13</v>
      </c>
      <c r="B81" s="8" t="s">
        <v>129</v>
      </c>
      <c r="C81" s="8" t="s">
        <v>130</v>
      </c>
      <c r="D81" s="8" t="s">
        <v>31</v>
      </c>
      <c r="E81" s="8">
        <v>327</v>
      </c>
      <c r="F81" s="10">
        <v>0.25</v>
      </c>
      <c r="G81" s="9">
        <f>E81+E81*0.25</f>
        <v>408.75</v>
      </c>
      <c r="H81" s="9"/>
      <c r="I81" s="8"/>
    </row>
    <row r="82" spans="1:9" ht="17.25" x14ac:dyDescent="0.3">
      <c r="A82" s="8"/>
      <c r="B82" s="8" t="s">
        <v>131</v>
      </c>
      <c r="C82" s="8" t="s">
        <v>132</v>
      </c>
      <c r="D82" s="8" t="s">
        <v>31</v>
      </c>
      <c r="E82" s="8">
        <v>358</v>
      </c>
      <c r="F82" s="10">
        <v>0.3</v>
      </c>
      <c r="G82" s="9">
        <f>E82+E82*0.3</f>
        <v>465.4</v>
      </c>
      <c r="H82" s="9"/>
      <c r="I82" s="8"/>
    </row>
    <row r="83" spans="1:9" ht="17.25" x14ac:dyDescent="0.3">
      <c r="A83" s="8"/>
      <c r="B83" s="8" t="s">
        <v>133</v>
      </c>
      <c r="C83" s="8" t="s">
        <v>134</v>
      </c>
      <c r="D83" s="8" t="s">
        <v>43</v>
      </c>
      <c r="E83" s="8">
        <v>269</v>
      </c>
      <c r="F83" s="10">
        <v>0.1</v>
      </c>
      <c r="G83" s="9">
        <f>E83+E83*0.1</f>
        <v>295.89999999999998</v>
      </c>
      <c r="H83" s="9"/>
      <c r="I83" s="8"/>
    </row>
    <row r="84" spans="1:9" ht="17.25" x14ac:dyDescent="0.3">
      <c r="A84" s="8"/>
      <c r="B84" s="8" t="s">
        <v>135</v>
      </c>
      <c r="C84" s="8" t="s">
        <v>136</v>
      </c>
      <c r="D84" s="8" t="s">
        <v>36</v>
      </c>
      <c r="E84" s="8">
        <v>508</v>
      </c>
      <c r="F84" s="10">
        <v>-0.05</v>
      </c>
      <c r="G84" s="9">
        <f>E84-E84*0.05</f>
        <v>482.6</v>
      </c>
      <c r="H84" s="9"/>
      <c r="I84" s="8"/>
    </row>
    <row r="85" spans="1:9" ht="17.25" x14ac:dyDescent="0.3">
      <c r="A85" s="8"/>
      <c r="B85" s="8"/>
      <c r="C85" s="8"/>
      <c r="D85" s="8"/>
      <c r="E85" s="8"/>
      <c r="F85" s="8"/>
      <c r="G85" s="9">
        <f>SUM(G81,G82,G83,G84)</f>
        <v>1652.65</v>
      </c>
      <c r="H85" s="9">
        <f>G85</f>
        <v>1652.65</v>
      </c>
      <c r="I85" s="8">
        <f>_xlfn.RANK.EQ(H85,H$9:H$14:H$19:H$25:H$30:H$37:H$43:H$49:H$55:H$61:H$67:H$73:H$85:H$91)</f>
        <v>11</v>
      </c>
    </row>
    <row r="86" spans="1:9" ht="17.25" x14ac:dyDescent="0.3">
      <c r="A86" s="8"/>
      <c r="B86" s="8"/>
      <c r="C86" s="8"/>
      <c r="D86" s="8"/>
      <c r="E86" s="8"/>
      <c r="F86" s="8"/>
      <c r="G86" s="9"/>
      <c r="H86" s="9"/>
      <c r="I86" s="8"/>
    </row>
    <row r="87" spans="1:9" ht="17.25" x14ac:dyDescent="0.3">
      <c r="A87" s="8" t="s">
        <v>16</v>
      </c>
      <c r="B87" s="8" t="s">
        <v>137</v>
      </c>
      <c r="C87" s="8" t="s">
        <v>138</v>
      </c>
      <c r="D87" s="8" t="s">
        <v>43</v>
      </c>
      <c r="E87" s="8">
        <v>413</v>
      </c>
      <c r="F87" s="10">
        <v>0.15</v>
      </c>
      <c r="G87" s="9">
        <f>E87+E87*0.15</f>
        <v>474.95</v>
      </c>
      <c r="H87" s="9"/>
      <c r="I87" s="8"/>
    </row>
    <row r="88" spans="1:9" ht="17.25" x14ac:dyDescent="0.3">
      <c r="A88" s="8"/>
      <c r="B88" s="8" t="s">
        <v>139</v>
      </c>
      <c r="C88" s="8" t="s">
        <v>140</v>
      </c>
      <c r="D88" s="8" t="s">
        <v>43</v>
      </c>
      <c r="E88" s="8">
        <v>366</v>
      </c>
      <c r="F88" s="10">
        <v>0.15</v>
      </c>
      <c r="G88" s="9">
        <f>E88-E88*0.25</f>
        <v>274.5</v>
      </c>
      <c r="H88" s="9"/>
      <c r="I88" s="8"/>
    </row>
    <row r="89" spans="1:9" ht="17.25" x14ac:dyDescent="0.3">
      <c r="A89" s="8"/>
      <c r="B89" s="8" t="s">
        <v>141</v>
      </c>
      <c r="C89" s="8" t="s">
        <v>142</v>
      </c>
      <c r="D89" s="8" t="s">
        <v>43</v>
      </c>
      <c r="E89" s="8">
        <v>372</v>
      </c>
      <c r="F89" s="10">
        <v>0.15</v>
      </c>
      <c r="G89" s="9">
        <f>H89+H89*0.15</f>
        <v>320.85000000000002</v>
      </c>
      <c r="H89" s="9">
        <f>E89-(E89*0.25)</f>
        <v>279</v>
      </c>
      <c r="I89" t="s">
        <v>143</v>
      </c>
    </row>
    <row r="90" spans="1:9" ht="17.25" x14ac:dyDescent="0.3">
      <c r="A90" s="8"/>
      <c r="B90" s="8" t="s">
        <v>144</v>
      </c>
      <c r="C90" s="8" t="s">
        <v>74</v>
      </c>
      <c r="D90" s="8" t="s">
        <v>43</v>
      </c>
      <c r="E90" s="8">
        <v>478</v>
      </c>
      <c r="F90" s="10">
        <v>0.1</v>
      </c>
      <c r="G90" s="9">
        <f>E90+E90*0.1</f>
        <v>525.79999999999995</v>
      </c>
      <c r="H90" s="9"/>
      <c r="I90" s="8"/>
    </row>
    <row r="91" spans="1:9" ht="17.25" x14ac:dyDescent="0.3">
      <c r="A91" s="8"/>
      <c r="B91" s="8"/>
      <c r="C91" s="8"/>
      <c r="D91" s="8"/>
      <c r="E91" s="8"/>
      <c r="F91" s="8"/>
      <c r="G91" s="9">
        <f>SUM(G87,G88,H89,G90)</f>
        <v>1554.25</v>
      </c>
      <c r="H91" s="9">
        <f>G91</f>
        <v>1554.25</v>
      </c>
      <c r="I91" s="8">
        <f>_xlfn.RANK.EQ(H91,H$9:H$14:H$19:H$25:H$30:H$37:H$43:H$49:H$55:H$61:H$67:H$73:H$85:H$91)</f>
        <v>13</v>
      </c>
    </row>
    <row r="92" spans="1:9" ht="15.75" x14ac:dyDescent="0.25">
      <c r="A92" s="12" t="s">
        <v>145</v>
      </c>
      <c r="B92"/>
      <c r="C92" s="12"/>
      <c r="D92" s="12"/>
      <c r="E92" s="12"/>
      <c r="F92" s="12"/>
      <c r="G92" s="13"/>
      <c r="H92" s="13"/>
    </row>
    <row r="93" spans="1:9" ht="15.75" x14ac:dyDescent="0.25">
      <c r="A93" s="12" t="s">
        <v>146</v>
      </c>
      <c r="B93"/>
      <c r="C93" s="12"/>
      <c r="D93" s="12"/>
      <c r="E93" s="12"/>
      <c r="F93" s="12"/>
      <c r="G93" s="13"/>
      <c r="H93" s="13"/>
    </row>
    <row r="94" spans="1:9" ht="15.75" x14ac:dyDescent="0.25">
      <c r="A94" s="12" t="s">
        <v>147</v>
      </c>
      <c r="B94"/>
      <c r="C94" s="12"/>
      <c r="D94" s="12"/>
      <c r="E94" s="12"/>
      <c r="F94" s="12"/>
      <c r="G94" s="13"/>
      <c r="H94" s="13"/>
    </row>
  </sheetData>
  <pageMargins left="0.23385826771653545" right="0.26259842519685045" top="0.61456692913385824" bottom="0.67086614173228343" header="0.22086614173228347" footer="0.27716535433070866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0"/>
  <sheetViews>
    <sheetView tabSelected="1" topLeftCell="A70" zoomScale="115" zoomScaleNormal="115" workbookViewId="0">
      <selection activeCell="B85" sqref="B85"/>
    </sheetView>
  </sheetViews>
  <sheetFormatPr baseColWidth="10" defaultRowHeight="15" x14ac:dyDescent="0.25"/>
  <cols>
    <col min="1" max="1" width="19.375" style="3" customWidth="1"/>
    <col min="2" max="2" width="13" style="3" customWidth="1"/>
    <col min="3" max="3" width="12.875" style="3" customWidth="1"/>
    <col min="4" max="4" width="14.5" style="3" customWidth="1"/>
    <col min="5" max="5" width="5.125" style="3" customWidth="1"/>
    <col min="6" max="6" width="9.5" style="3" customWidth="1"/>
    <col min="7" max="1024" width="9.75" style="3" customWidth="1"/>
  </cols>
  <sheetData>
    <row r="1" spans="1:6" x14ac:dyDescent="0.25">
      <c r="A1" s="3" t="s">
        <v>20</v>
      </c>
      <c r="B1" s="5"/>
    </row>
    <row r="2" spans="1:6" x14ac:dyDescent="0.25">
      <c r="A2" s="5"/>
    </row>
    <row r="3" spans="1:6" ht="26.25" x14ac:dyDescent="0.4">
      <c r="A3" s="7" t="s">
        <v>148</v>
      </c>
    </row>
    <row r="4" spans="1:6" ht="17.25" x14ac:dyDescent="0.3">
      <c r="A4" s="8" t="s">
        <v>149</v>
      </c>
      <c r="B4" s="8" t="s">
        <v>23</v>
      </c>
      <c r="C4" s="8" t="s">
        <v>22</v>
      </c>
      <c r="D4" s="8" t="s">
        <v>2</v>
      </c>
      <c r="E4" s="8" t="s">
        <v>25</v>
      </c>
      <c r="F4" s="8" t="s">
        <v>4</v>
      </c>
    </row>
    <row r="5" spans="1:6" ht="17.25" x14ac:dyDescent="0.3">
      <c r="A5" s="8" t="s">
        <v>150</v>
      </c>
      <c r="B5" s="8" t="s">
        <v>76</v>
      </c>
      <c r="C5" s="8" t="s">
        <v>75</v>
      </c>
      <c r="D5" s="8" t="s">
        <v>151</v>
      </c>
      <c r="E5" s="8">
        <v>428</v>
      </c>
      <c r="F5" s="8">
        <f>_xlfn.RANK.EQ(E5,E$5:E$9)</f>
        <v>1</v>
      </c>
    </row>
    <row r="6" spans="1:6" ht="17.25" x14ac:dyDescent="0.3">
      <c r="A6" s="8"/>
      <c r="B6" s="8" t="s">
        <v>30</v>
      </c>
      <c r="C6" s="8" t="s">
        <v>29</v>
      </c>
      <c r="D6" s="8" t="s">
        <v>152</v>
      </c>
      <c r="E6" s="8">
        <v>367</v>
      </c>
      <c r="F6" s="8">
        <f>_xlfn.RANK.EQ(E6,E$5:E$9)</f>
        <v>2</v>
      </c>
    </row>
    <row r="7" spans="1:6" ht="17.25" x14ac:dyDescent="0.3">
      <c r="A7" s="8"/>
      <c r="B7" s="8" t="s">
        <v>132</v>
      </c>
      <c r="C7" s="8" t="s">
        <v>131</v>
      </c>
      <c r="D7" s="8" t="s">
        <v>153</v>
      </c>
      <c r="E7" s="8">
        <v>358</v>
      </c>
      <c r="F7" s="8">
        <f>_xlfn.RANK.EQ(E7,E$5:E$9)</f>
        <v>3</v>
      </c>
    </row>
    <row r="8" spans="1:6" ht="17.25" x14ac:dyDescent="0.3">
      <c r="A8" s="8"/>
      <c r="B8" s="8" t="s">
        <v>96</v>
      </c>
      <c r="C8" s="8" t="s">
        <v>95</v>
      </c>
      <c r="D8" s="8" t="s">
        <v>154</v>
      </c>
      <c r="E8" s="8">
        <v>339</v>
      </c>
      <c r="F8" s="8">
        <f>_xlfn.RANK.EQ(E8,E$5:E$9)</f>
        <v>4</v>
      </c>
    </row>
    <row r="9" spans="1:6" ht="17.25" x14ac:dyDescent="0.3">
      <c r="A9" s="8"/>
      <c r="B9" s="8" t="s">
        <v>115</v>
      </c>
      <c r="C9" s="8" t="s">
        <v>114</v>
      </c>
      <c r="D9" s="8" t="s">
        <v>155</v>
      </c>
      <c r="E9" s="8">
        <v>276</v>
      </c>
      <c r="F9" s="8">
        <f>_xlfn.RANK.EQ(E9,E$5:E$9)</f>
        <v>5</v>
      </c>
    </row>
    <row r="10" spans="1:6" ht="17.25" x14ac:dyDescent="0.3">
      <c r="A10" s="8"/>
      <c r="B10" s="8"/>
      <c r="C10" s="8"/>
      <c r="D10" s="8"/>
      <c r="E10" s="8"/>
      <c r="F10" s="8"/>
    </row>
    <row r="11" spans="1:6" ht="17.25" x14ac:dyDescent="0.3">
      <c r="A11" s="8" t="s">
        <v>156</v>
      </c>
      <c r="B11" s="8" t="s">
        <v>45</v>
      </c>
      <c r="C11" s="8" t="s">
        <v>44</v>
      </c>
      <c r="D11" s="8" t="s">
        <v>157</v>
      </c>
      <c r="E11" s="8">
        <v>542</v>
      </c>
      <c r="F11" s="8">
        <f t="shared" ref="F11:F21" si="0">_xlfn.RANK.EQ(E11,E$11:E$21)</f>
        <v>1</v>
      </c>
    </row>
    <row r="12" spans="1:6" ht="17.25" x14ac:dyDescent="0.3">
      <c r="A12" s="8"/>
      <c r="B12" s="8" t="s">
        <v>51</v>
      </c>
      <c r="C12" s="8" t="s">
        <v>50</v>
      </c>
      <c r="D12" s="8" t="s">
        <v>157</v>
      </c>
      <c r="E12" s="8">
        <v>514</v>
      </c>
      <c r="F12" s="8">
        <f t="shared" si="0"/>
        <v>2</v>
      </c>
    </row>
    <row r="13" spans="1:6" ht="17.25" x14ac:dyDescent="0.3">
      <c r="A13" s="8"/>
      <c r="B13" s="8" t="s">
        <v>30</v>
      </c>
      <c r="C13" s="8" t="s">
        <v>68</v>
      </c>
      <c r="D13" s="8" t="s">
        <v>151</v>
      </c>
      <c r="E13" s="8">
        <v>497</v>
      </c>
      <c r="F13" s="8">
        <f t="shared" si="0"/>
        <v>3</v>
      </c>
    </row>
    <row r="14" spans="1:6" ht="17.25" x14ac:dyDescent="0.3">
      <c r="A14" s="8"/>
      <c r="B14" s="8" t="s">
        <v>47</v>
      </c>
      <c r="C14" s="8" t="s">
        <v>46</v>
      </c>
      <c r="D14" s="8" t="s">
        <v>157</v>
      </c>
      <c r="E14" s="8">
        <v>492</v>
      </c>
      <c r="F14" s="8">
        <f t="shared" si="0"/>
        <v>4</v>
      </c>
    </row>
    <row r="15" spans="1:6" ht="17.25" x14ac:dyDescent="0.3">
      <c r="A15" s="8"/>
      <c r="B15" s="8" t="s">
        <v>54</v>
      </c>
      <c r="C15" s="8" t="s">
        <v>116</v>
      </c>
      <c r="D15" s="8" t="s">
        <v>158</v>
      </c>
      <c r="E15" s="8">
        <v>483</v>
      </c>
      <c r="F15" s="8">
        <f t="shared" si="0"/>
        <v>5</v>
      </c>
    </row>
    <row r="16" spans="1:6" ht="17.25" x14ac:dyDescent="0.3">
      <c r="A16" s="8"/>
      <c r="B16" s="8" t="s">
        <v>59</v>
      </c>
      <c r="C16" s="8" t="s">
        <v>58</v>
      </c>
      <c r="D16" s="8" t="s">
        <v>159</v>
      </c>
      <c r="E16" s="8">
        <v>429</v>
      </c>
      <c r="F16" s="8">
        <f t="shared" si="0"/>
        <v>6</v>
      </c>
    </row>
    <row r="17" spans="1:6" ht="17.25" x14ac:dyDescent="0.3">
      <c r="A17" s="8"/>
      <c r="B17" s="8" t="s">
        <v>102</v>
      </c>
      <c r="C17" s="8" t="s">
        <v>101</v>
      </c>
      <c r="D17" s="8" t="s">
        <v>160</v>
      </c>
      <c r="E17" s="8">
        <v>420</v>
      </c>
      <c r="F17" s="8">
        <f t="shared" si="0"/>
        <v>7</v>
      </c>
    </row>
    <row r="18" spans="1:6" ht="17.25" x14ac:dyDescent="0.3">
      <c r="A18" s="8"/>
      <c r="B18" s="8" t="s">
        <v>47</v>
      </c>
      <c r="C18" s="8" t="s">
        <v>84</v>
      </c>
      <c r="D18" s="8" t="s">
        <v>151</v>
      </c>
      <c r="E18" s="8">
        <v>416</v>
      </c>
      <c r="F18" s="8">
        <f t="shared" si="0"/>
        <v>8</v>
      </c>
    </row>
    <row r="19" spans="1:6" ht="17.25" x14ac:dyDescent="0.3">
      <c r="A19" s="8"/>
      <c r="B19" s="8" t="s">
        <v>138</v>
      </c>
      <c r="C19" s="8" t="s">
        <v>137</v>
      </c>
      <c r="D19" s="8" t="s">
        <v>88</v>
      </c>
      <c r="E19" s="8">
        <v>413</v>
      </c>
      <c r="F19" s="8">
        <f t="shared" si="0"/>
        <v>9</v>
      </c>
    </row>
    <row r="20" spans="1:6" ht="17.25" x14ac:dyDescent="0.3">
      <c r="A20" s="8"/>
      <c r="B20" s="8" t="s">
        <v>142</v>
      </c>
      <c r="C20" s="8" t="s">
        <v>141</v>
      </c>
      <c r="D20" s="8" t="s">
        <v>88</v>
      </c>
      <c r="E20" s="8">
        <v>372</v>
      </c>
      <c r="F20" s="8">
        <f t="shared" si="0"/>
        <v>10</v>
      </c>
    </row>
    <row r="21" spans="1:6" ht="17.25" x14ac:dyDescent="0.3">
      <c r="A21" s="8"/>
      <c r="B21" s="8" t="s">
        <v>140</v>
      </c>
      <c r="C21" s="8" t="s">
        <v>139</v>
      </c>
      <c r="D21" s="8" t="s">
        <v>88</v>
      </c>
      <c r="E21" s="8">
        <v>366</v>
      </c>
      <c r="F21" s="8">
        <f t="shared" si="0"/>
        <v>11</v>
      </c>
    </row>
    <row r="22" spans="1:6" ht="17.25" x14ac:dyDescent="0.3">
      <c r="A22" s="8"/>
      <c r="B22" s="8"/>
      <c r="C22" s="8"/>
      <c r="D22" s="8"/>
      <c r="E22" s="8"/>
      <c r="F22" s="8"/>
    </row>
    <row r="23" spans="1:6" ht="17.25" x14ac:dyDescent="0.3">
      <c r="A23" s="8" t="s">
        <v>161</v>
      </c>
      <c r="B23" s="8" t="s">
        <v>98</v>
      </c>
      <c r="C23" s="8" t="s">
        <v>97</v>
      </c>
      <c r="D23" s="8" t="s">
        <v>154</v>
      </c>
      <c r="E23" s="8">
        <v>590</v>
      </c>
      <c r="F23" s="8">
        <f>_xlfn.RANK.EQ(E23,E$23:E$26)</f>
        <v>1</v>
      </c>
    </row>
    <row r="24" spans="1:6" ht="17.25" x14ac:dyDescent="0.3">
      <c r="A24" s="8"/>
      <c r="B24" s="8" t="s">
        <v>128</v>
      </c>
      <c r="C24" s="8" t="s">
        <v>126</v>
      </c>
      <c r="D24" s="8" t="s">
        <v>153</v>
      </c>
      <c r="E24" s="8">
        <v>489</v>
      </c>
      <c r="F24" s="8">
        <f>_xlfn.RANK.EQ(E24,E$23:E$26)</f>
        <v>2</v>
      </c>
    </row>
    <row r="25" spans="1:6" ht="17.25" x14ac:dyDescent="0.3">
      <c r="A25" s="8"/>
      <c r="B25" s="8" t="s">
        <v>56</v>
      </c>
      <c r="C25" s="8" t="s">
        <v>55</v>
      </c>
      <c r="D25" s="8" t="s">
        <v>159</v>
      </c>
      <c r="E25" s="8">
        <v>466</v>
      </c>
      <c r="F25" s="8">
        <f>_xlfn.RANK.EQ(E25,E$23:E$26)</f>
        <v>3</v>
      </c>
    </row>
    <row r="26" spans="1:6" ht="17.25" x14ac:dyDescent="0.3">
      <c r="A26" s="8"/>
      <c r="B26" s="8" t="s">
        <v>132</v>
      </c>
      <c r="C26" s="8" t="s">
        <v>162</v>
      </c>
      <c r="D26" s="8" t="s">
        <v>163</v>
      </c>
      <c r="E26" s="8">
        <v>393</v>
      </c>
      <c r="F26" s="8">
        <f>_xlfn.RANK.EQ(E26,E$23:E$26)</f>
        <v>4</v>
      </c>
    </row>
    <row r="27" spans="1:6" ht="17.25" x14ac:dyDescent="0.3">
      <c r="A27" s="8"/>
      <c r="B27" s="8"/>
      <c r="C27" s="8"/>
      <c r="D27" s="8"/>
      <c r="E27" s="8"/>
      <c r="F27" s="8"/>
    </row>
    <row r="28" spans="1:6" ht="17.25" x14ac:dyDescent="0.3">
      <c r="A28" s="8" t="s">
        <v>164</v>
      </c>
      <c r="B28" s="8" t="s">
        <v>78</v>
      </c>
      <c r="C28" s="8" t="s">
        <v>77</v>
      </c>
      <c r="D28" s="8" t="s">
        <v>151</v>
      </c>
      <c r="E28" s="8">
        <v>590</v>
      </c>
      <c r="F28" s="8">
        <f t="shared" ref="F28:F35" si="1">_xlfn.RANK.EQ(E28,E$28:E$35)</f>
        <v>1</v>
      </c>
    </row>
    <row r="29" spans="1:6" ht="17.25" x14ac:dyDescent="0.3">
      <c r="A29" s="8"/>
      <c r="B29" s="8" t="s">
        <v>120</v>
      </c>
      <c r="C29" s="8" t="s">
        <v>119</v>
      </c>
      <c r="D29" s="8" t="s">
        <v>158</v>
      </c>
      <c r="E29" s="8">
        <v>557</v>
      </c>
      <c r="F29" s="8">
        <f t="shared" si="1"/>
        <v>2</v>
      </c>
    </row>
    <row r="30" spans="1:6" ht="17.25" x14ac:dyDescent="0.3">
      <c r="A30" s="8"/>
      <c r="B30" s="8" t="s">
        <v>136</v>
      </c>
      <c r="C30" s="8" t="s">
        <v>135</v>
      </c>
      <c r="D30" s="8" t="s">
        <v>153</v>
      </c>
      <c r="E30" s="8">
        <v>508</v>
      </c>
      <c r="F30" s="8">
        <f t="shared" si="1"/>
        <v>3</v>
      </c>
    </row>
    <row r="31" spans="1:6" ht="17.25" x14ac:dyDescent="0.3">
      <c r="A31" s="8"/>
      <c r="B31" s="8" t="s">
        <v>54</v>
      </c>
      <c r="C31" s="8" t="s">
        <v>53</v>
      </c>
      <c r="D31" s="8" t="s">
        <v>157</v>
      </c>
      <c r="E31" s="8">
        <v>499</v>
      </c>
      <c r="F31" s="8">
        <f t="shared" si="1"/>
        <v>4</v>
      </c>
    </row>
    <row r="32" spans="1:6" ht="17.25" x14ac:dyDescent="0.3">
      <c r="A32" s="8"/>
      <c r="B32" s="8" t="s">
        <v>100</v>
      </c>
      <c r="C32" s="8" t="s">
        <v>99</v>
      </c>
      <c r="D32" s="8" t="s">
        <v>154</v>
      </c>
      <c r="E32" s="8">
        <v>495</v>
      </c>
      <c r="F32" s="8">
        <f t="shared" si="1"/>
        <v>5</v>
      </c>
    </row>
    <row r="33" spans="1:6" ht="17.25" x14ac:dyDescent="0.3">
      <c r="A33" s="8"/>
      <c r="B33" s="8" t="s">
        <v>105</v>
      </c>
      <c r="C33" s="8" t="s">
        <v>104</v>
      </c>
      <c r="D33" s="8" t="s">
        <v>160</v>
      </c>
      <c r="E33" s="8">
        <v>489</v>
      </c>
      <c r="F33" s="8">
        <f t="shared" si="1"/>
        <v>6</v>
      </c>
    </row>
    <row r="34" spans="1:6" ht="17.25" x14ac:dyDescent="0.3">
      <c r="A34" s="8"/>
      <c r="B34" s="8" t="s">
        <v>35</v>
      </c>
      <c r="C34" s="8" t="s">
        <v>34</v>
      </c>
      <c r="D34" s="8" t="s">
        <v>152</v>
      </c>
      <c r="E34" s="8">
        <v>449</v>
      </c>
      <c r="F34" s="8">
        <f t="shared" si="1"/>
        <v>7</v>
      </c>
    </row>
    <row r="35" spans="1:6" ht="17.25" x14ac:dyDescent="0.3">
      <c r="A35" s="8"/>
      <c r="B35" s="8" t="s">
        <v>93</v>
      </c>
      <c r="C35" s="8" t="s">
        <v>86</v>
      </c>
      <c r="D35" s="8" t="s">
        <v>88</v>
      </c>
      <c r="E35" s="8">
        <v>282</v>
      </c>
      <c r="F35" s="8">
        <f t="shared" si="1"/>
        <v>8</v>
      </c>
    </row>
    <row r="36" spans="1:6" ht="17.25" x14ac:dyDescent="0.3">
      <c r="A36" s="8"/>
      <c r="B36" s="8"/>
      <c r="C36" s="8"/>
      <c r="D36" s="8"/>
      <c r="E36" s="8"/>
      <c r="F36" s="8"/>
    </row>
    <row r="37" spans="1:6" ht="17.25" x14ac:dyDescent="0.3">
      <c r="A37" s="8" t="s">
        <v>165</v>
      </c>
      <c r="B37" s="8" t="s">
        <v>70</v>
      </c>
      <c r="C37" s="8" t="s">
        <v>69</v>
      </c>
      <c r="D37" s="8" t="s">
        <v>166</v>
      </c>
      <c r="E37" s="8">
        <v>453</v>
      </c>
      <c r="F37" s="8">
        <f t="shared" ref="F37:F50" si="2">_xlfn.RANK.EQ(E37,E$37:E$50)</f>
        <v>1</v>
      </c>
    </row>
    <row r="38" spans="1:6" ht="17.25" x14ac:dyDescent="0.3">
      <c r="A38" s="8"/>
      <c r="B38" s="8" t="s">
        <v>40</v>
      </c>
      <c r="C38" s="8" t="s">
        <v>39</v>
      </c>
      <c r="D38" s="8" t="s">
        <v>157</v>
      </c>
      <c r="E38" s="8">
        <v>425</v>
      </c>
      <c r="F38" s="8">
        <f t="shared" si="2"/>
        <v>2</v>
      </c>
    </row>
    <row r="39" spans="1:6" ht="17.25" x14ac:dyDescent="0.3">
      <c r="A39" s="8"/>
      <c r="B39" s="8" t="s">
        <v>83</v>
      </c>
      <c r="C39" s="8" t="s">
        <v>167</v>
      </c>
      <c r="D39" s="8" t="s">
        <v>166</v>
      </c>
      <c r="E39" s="8">
        <v>405</v>
      </c>
      <c r="F39" s="8">
        <f t="shared" si="2"/>
        <v>3</v>
      </c>
    </row>
    <row r="40" spans="1:6" ht="17.25" x14ac:dyDescent="0.3">
      <c r="A40" s="8"/>
      <c r="B40" s="8" t="s">
        <v>109</v>
      </c>
      <c r="C40" s="8" t="s">
        <v>108</v>
      </c>
      <c r="D40" s="8" t="s">
        <v>155</v>
      </c>
      <c r="E40" s="8">
        <v>391</v>
      </c>
      <c r="F40" s="8">
        <f t="shared" si="2"/>
        <v>4</v>
      </c>
    </row>
    <row r="41" spans="1:6" ht="17.25" x14ac:dyDescent="0.3">
      <c r="A41" s="8"/>
      <c r="B41" s="8" t="s">
        <v>70</v>
      </c>
      <c r="C41" s="8" t="s">
        <v>94</v>
      </c>
      <c r="D41" s="8" t="s">
        <v>154</v>
      </c>
      <c r="E41" s="8">
        <v>376</v>
      </c>
      <c r="F41" s="8">
        <f t="shared" si="2"/>
        <v>5</v>
      </c>
    </row>
    <row r="42" spans="1:6" ht="17.25" x14ac:dyDescent="0.3">
      <c r="A42" s="8"/>
      <c r="B42" s="8" t="s">
        <v>106</v>
      </c>
      <c r="C42" s="8" t="s">
        <v>117</v>
      </c>
      <c r="D42" s="8" t="s">
        <v>158</v>
      </c>
      <c r="E42" s="8">
        <v>349</v>
      </c>
      <c r="F42" s="8">
        <f t="shared" si="2"/>
        <v>6</v>
      </c>
    </row>
    <row r="43" spans="1:6" ht="17.25" x14ac:dyDescent="0.3">
      <c r="A43" s="8"/>
      <c r="B43" s="8" t="s">
        <v>63</v>
      </c>
      <c r="C43" s="8" t="s">
        <v>62</v>
      </c>
      <c r="D43" s="8" t="s">
        <v>159</v>
      </c>
      <c r="E43" s="8">
        <v>340</v>
      </c>
      <c r="F43" s="8">
        <f t="shared" si="2"/>
        <v>7</v>
      </c>
    </row>
    <row r="44" spans="1:6" ht="17.25" x14ac:dyDescent="0.3">
      <c r="A44" s="8"/>
      <c r="B44" s="8" t="s">
        <v>130</v>
      </c>
      <c r="C44" s="8" t="s">
        <v>129</v>
      </c>
      <c r="D44" s="8" t="s">
        <v>153</v>
      </c>
      <c r="E44" s="8">
        <v>327</v>
      </c>
      <c r="F44" s="8">
        <f t="shared" si="2"/>
        <v>8</v>
      </c>
    </row>
    <row r="45" spans="1:6" ht="17.25" x14ac:dyDescent="0.3">
      <c r="A45" s="8"/>
      <c r="B45" s="8" t="s">
        <v>123</v>
      </c>
      <c r="C45" s="8" t="s">
        <v>122</v>
      </c>
      <c r="D45" s="8" t="s">
        <v>153</v>
      </c>
      <c r="E45" s="8">
        <v>321</v>
      </c>
      <c r="F45" s="8">
        <f t="shared" si="2"/>
        <v>9</v>
      </c>
    </row>
    <row r="46" spans="1:6" ht="17.25" x14ac:dyDescent="0.3">
      <c r="A46" s="8"/>
      <c r="B46" s="8" t="s">
        <v>49</v>
      </c>
      <c r="C46" s="8" t="s">
        <v>48</v>
      </c>
      <c r="D46" s="8" t="s">
        <v>157</v>
      </c>
      <c r="E46" s="8">
        <v>321</v>
      </c>
      <c r="F46" s="8">
        <f t="shared" si="2"/>
        <v>9</v>
      </c>
    </row>
    <row r="47" spans="1:6" ht="17.25" x14ac:dyDescent="0.3">
      <c r="A47" s="8"/>
      <c r="B47" s="8" t="s">
        <v>90</v>
      </c>
      <c r="C47" s="8" t="s">
        <v>168</v>
      </c>
      <c r="D47" s="8" t="s">
        <v>166</v>
      </c>
      <c r="E47" s="8">
        <v>308</v>
      </c>
      <c r="F47" s="8">
        <f t="shared" si="2"/>
        <v>11</v>
      </c>
    </row>
    <row r="48" spans="1:6" ht="17.25" x14ac:dyDescent="0.3">
      <c r="A48" s="8"/>
      <c r="B48" s="8" t="s">
        <v>106</v>
      </c>
      <c r="C48" s="8" t="s">
        <v>104</v>
      </c>
      <c r="D48" s="8" t="s">
        <v>160</v>
      </c>
      <c r="E48" s="8">
        <v>297</v>
      </c>
      <c r="F48" s="8">
        <f t="shared" si="2"/>
        <v>12</v>
      </c>
    </row>
    <row r="49" spans="1:6" ht="17.25" x14ac:dyDescent="0.3">
      <c r="A49" s="8"/>
      <c r="B49" s="8" t="s">
        <v>169</v>
      </c>
      <c r="C49" s="8" t="s">
        <v>170</v>
      </c>
      <c r="D49" s="8" t="s">
        <v>155</v>
      </c>
      <c r="E49" s="8">
        <v>218</v>
      </c>
      <c r="F49" s="8">
        <f t="shared" si="2"/>
        <v>13</v>
      </c>
    </row>
    <row r="50" spans="1:6" ht="17.25" x14ac:dyDescent="0.3">
      <c r="A50" s="8"/>
      <c r="B50" s="8" t="s">
        <v>33</v>
      </c>
      <c r="C50" s="8" t="s">
        <v>32</v>
      </c>
      <c r="D50" s="8" t="s">
        <v>152</v>
      </c>
      <c r="E50" s="8">
        <v>185</v>
      </c>
      <c r="F50" s="8">
        <f t="shared" si="2"/>
        <v>14</v>
      </c>
    </row>
    <row r="51" spans="1:6" ht="17.25" x14ac:dyDescent="0.3">
      <c r="A51" s="8"/>
      <c r="B51" s="8"/>
      <c r="C51" s="8"/>
      <c r="D51" s="8"/>
      <c r="E51" s="8"/>
      <c r="F51" s="8"/>
    </row>
    <row r="52" spans="1:6" ht="17.25" x14ac:dyDescent="0.3">
      <c r="A52" s="8" t="s">
        <v>171</v>
      </c>
      <c r="B52" s="8" t="s">
        <v>42</v>
      </c>
      <c r="C52" s="8" t="s">
        <v>41</v>
      </c>
      <c r="D52" s="8" t="s">
        <v>157</v>
      </c>
      <c r="E52" s="8">
        <v>557</v>
      </c>
      <c r="F52" s="8">
        <f t="shared" ref="F52:F62" si="3">_xlfn.RANK.EQ(E52,E$52:E$62)</f>
        <v>1</v>
      </c>
    </row>
    <row r="53" spans="1:6" ht="17.25" x14ac:dyDescent="0.3">
      <c r="A53" s="8"/>
      <c r="B53" s="8" t="s">
        <v>113</v>
      </c>
      <c r="C53" s="8" t="s">
        <v>112</v>
      </c>
      <c r="D53" s="8" t="s">
        <v>155</v>
      </c>
      <c r="E53" s="8">
        <v>539</v>
      </c>
      <c r="F53" s="8">
        <f t="shared" si="3"/>
        <v>2</v>
      </c>
    </row>
    <row r="54" spans="1:6" ht="17.25" x14ac:dyDescent="0.3">
      <c r="A54" s="8"/>
      <c r="B54" s="8" t="s">
        <v>74</v>
      </c>
      <c r="C54" s="8" t="s">
        <v>144</v>
      </c>
      <c r="D54" s="8" t="s">
        <v>88</v>
      </c>
      <c r="E54" s="8">
        <v>478</v>
      </c>
      <c r="F54" s="8">
        <f t="shared" si="3"/>
        <v>3</v>
      </c>
    </row>
    <row r="55" spans="1:6" ht="17.25" x14ac:dyDescent="0.3">
      <c r="A55" s="8"/>
      <c r="B55" s="8" t="s">
        <v>67</v>
      </c>
      <c r="C55" s="8" t="s">
        <v>66</v>
      </c>
      <c r="D55" s="8" t="s">
        <v>151</v>
      </c>
      <c r="E55" s="8">
        <v>472</v>
      </c>
      <c r="F55" s="8">
        <f t="shared" si="3"/>
        <v>4</v>
      </c>
    </row>
    <row r="56" spans="1:6" ht="17.25" x14ac:dyDescent="0.3">
      <c r="A56" s="8"/>
      <c r="B56" s="8" t="s">
        <v>111</v>
      </c>
      <c r="C56" s="8" t="s">
        <v>110</v>
      </c>
      <c r="D56" s="8" t="s">
        <v>155</v>
      </c>
      <c r="E56" s="8">
        <v>458</v>
      </c>
      <c r="F56" s="8">
        <f t="shared" si="3"/>
        <v>5</v>
      </c>
    </row>
    <row r="57" spans="1:6" ht="17.25" x14ac:dyDescent="0.3">
      <c r="A57" s="8"/>
      <c r="B57" s="8" t="s">
        <v>74</v>
      </c>
      <c r="C57" s="8" t="s">
        <v>73</v>
      </c>
      <c r="D57" s="8" t="s">
        <v>151</v>
      </c>
      <c r="E57" s="8">
        <v>455</v>
      </c>
      <c r="F57" s="8">
        <f t="shared" si="3"/>
        <v>6</v>
      </c>
    </row>
    <row r="58" spans="1:6" ht="17.25" x14ac:dyDescent="0.3">
      <c r="A58" s="8"/>
      <c r="B58" s="8" t="s">
        <v>74</v>
      </c>
      <c r="C58" s="8" t="s">
        <v>81</v>
      </c>
      <c r="D58" s="8" t="s">
        <v>151</v>
      </c>
      <c r="E58" s="8">
        <v>448</v>
      </c>
      <c r="F58" s="8">
        <f t="shared" si="3"/>
        <v>7</v>
      </c>
    </row>
    <row r="59" spans="1:6" ht="17.25" x14ac:dyDescent="0.3">
      <c r="A59" s="8"/>
      <c r="B59" s="8" t="s">
        <v>61</v>
      </c>
      <c r="C59" s="8" t="s">
        <v>60</v>
      </c>
      <c r="D59" s="8" t="s">
        <v>159</v>
      </c>
      <c r="E59" s="8">
        <v>427</v>
      </c>
      <c r="F59" s="8">
        <f t="shared" si="3"/>
        <v>8</v>
      </c>
    </row>
    <row r="60" spans="1:6" ht="17.25" x14ac:dyDescent="0.3">
      <c r="A60" s="8"/>
      <c r="B60" s="8" t="s">
        <v>103</v>
      </c>
      <c r="C60" s="8" t="s">
        <v>101</v>
      </c>
      <c r="D60" s="8" t="s">
        <v>160</v>
      </c>
      <c r="E60" s="8">
        <v>408</v>
      </c>
      <c r="F60" s="8">
        <f t="shared" si="3"/>
        <v>9</v>
      </c>
    </row>
    <row r="61" spans="1:6" ht="17.25" x14ac:dyDescent="0.3">
      <c r="A61" s="8"/>
      <c r="B61" s="8" t="s">
        <v>52</v>
      </c>
      <c r="C61" s="8" t="s">
        <v>46</v>
      </c>
      <c r="D61" s="8" t="s">
        <v>157</v>
      </c>
      <c r="E61" s="8">
        <v>371</v>
      </c>
      <c r="F61" s="8">
        <f t="shared" si="3"/>
        <v>10</v>
      </c>
    </row>
    <row r="62" spans="1:6" ht="17.25" x14ac:dyDescent="0.3">
      <c r="A62" s="8"/>
      <c r="B62" s="8" t="s">
        <v>87</v>
      </c>
      <c r="C62" s="8" t="s">
        <v>86</v>
      </c>
      <c r="D62" s="8" t="s">
        <v>88</v>
      </c>
      <c r="E62" s="8">
        <v>273</v>
      </c>
      <c r="F62" s="8">
        <f t="shared" si="3"/>
        <v>11</v>
      </c>
    </row>
    <row r="63" spans="1:6" ht="17.25" x14ac:dyDescent="0.3">
      <c r="A63" s="8"/>
      <c r="B63"/>
      <c r="C63"/>
      <c r="D63"/>
      <c r="E63"/>
      <c r="F63"/>
    </row>
    <row r="64" spans="1:6" ht="17.25" x14ac:dyDescent="0.3">
      <c r="A64" s="8" t="s">
        <v>172</v>
      </c>
      <c r="B64" s="8" t="s">
        <v>72</v>
      </c>
      <c r="C64" s="8" t="s">
        <v>71</v>
      </c>
      <c r="D64" s="8" t="s">
        <v>151</v>
      </c>
      <c r="E64" s="8">
        <v>543</v>
      </c>
      <c r="F64" s="8">
        <f t="shared" ref="F64:F70" si="4">_xlfn.RANK.EQ(E64,E$64:E$70)</f>
        <v>1</v>
      </c>
    </row>
    <row r="65" spans="1:6" ht="17.25" x14ac:dyDescent="0.3">
      <c r="A65" s="8"/>
      <c r="B65" s="8" t="s">
        <v>65</v>
      </c>
      <c r="C65" s="8" t="s">
        <v>64</v>
      </c>
      <c r="D65" s="8" t="s">
        <v>151</v>
      </c>
      <c r="E65" s="8">
        <v>542</v>
      </c>
      <c r="F65" s="8">
        <f t="shared" si="4"/>
        <v>2</v>
      </c>
    </row>
    <row r="66" spans="1:6" ht="17.25" x14ac:dyDescent="0.3">
      <c r="A66" s="8"/>
      <c r="B66" s="8" t="s">
        <v>127</v>
      </c>
      <c r="C66" s="8" t="s">
        <v>126</v>
      </c>
      <c r="D66" s="8" t="s">
        <v>153</v>
      </c>
      <c r="E66" s="8">
        <v>502</v>
      </c>
      <c r="F66" s="8">
        <f t="shared" si="4"/>
        <v>3</v>
      </c>
    </row>
    <row r="67" spans="1:6" ht="17.25" x14ac:dyDescent="0.3">
      <c r="A67" s="8"/>
      <c r="B67" s="8" t="s">
        <v>118</v>
      </c>
      <c r="C67" s="8" t="s">
        <v>117</v>
      </c>
      <c r="D67" s="8" t="s">
        <v>158</v>
      </c>
      <c r="E67" s="8">
        <v>456</v>
      </c>
      <c r="F67" s="8">
        <f t="shared" si="4"/>
        <v>4</v>
      </c>
    </row>
    <row r="68" spans="1:6" ht="17.25" x14ac:dyDescent="0.3">
      <c r="A68" s="8"/>
      <c r="B68" s="8" t="s">
        <v>80</v>
      </c>
      <c r="C68" s="8" t="s">
        <v>79</v>
      </c>
      <c r="D68" s="8" t="s">
        <v>151</v>
      </c>
      <c r="E68" s="8">
        <v>426</v>
      </c>
      <c r="F68" s="8">
        <f t="shared" si="4"/>
        <v>5</v>
      </c>
    </row>
    <row r="69" spans="1:6" ht="17.25" x14ac:dyDescent="0.3">
      <c r="A69" s="8"/>
      <c r="B69" s="8" t="s">
        <v>125</v>
      </c>
      <c r="C69" s="8" t="s">
        <v>124</v>
      </c>
      <c r="D69" s="8" t="s">
        <v>153</v>
      </c>
      <c r="E69" s="8">
        <v>384</v>
      </c>
      <c r="F69" s="8">
        <f t="shared" si="4"/>
        <v>6</v>
      </c>
    </row>
    <row r="70" spans="1:6" ht="17.25" x14ac:dyDescent="0.3">
      <c r="A70" s="8"/>
      <c r="B70" s="8" t="s">
        <v>134</v>
      </c>
      <c r="C70" s="8" t="s">
        <v>133</v>
      </c>
      <c r="D70" s="8" t="s">
        <v>153</v>
      </c>
      <c r="E70" s="8">
        <v>269</v>
      </c>
      <c r="F70" s="8">
        <f t="shared" si="4"/>
        <v>7</v>
      </c>
    </row>
    <row r="71" spans="1:6" ht="17.25" x14ac:dyDescent="0.3">
      <c r="A71" s="8"/>
      <c r="B71" s="8"/>
      <c r="C71" s="8"/>
      <c r="D71" s="8"/>
      <c r="E71" s="8"/>
      <c r="F71" s="8"/>
    </row>
    <row r="72" spans="1:6" ht="17.25" x14ac:dyDescent="0.3">
      <c r="A72" s="8"/>
      <c r="B72" s="8"/>
      <c r="C72" s="8"/>
      <c r="D72" s="8"/>
      <c r="E72" s="8"/>
      <c r="F72" s="8"/>
    </row>
    <row r="73" spans="1:6" ht="17.25" x14ac:dyDescent="0.3">
      <c r="A73" s="8" t="s">
        <v>173</v>
      </c>
      <c r="B73" s="8" t="s">
        <v>38</v>
      </c>
      <c r="C73" s="8" t="s">
        <v>37</v>
      </c>
      <c r="D73" s="8" t="s">
        <v>152</v>
      </c>
      <c r="E73" s="8">
        <v>598</v>
      </c>
      <c r="F73" s="8">
        <f t="shared" ref="F73:F80" si="5">_xlfn.RANK.EQ(E73,E$73:E$80)</f>
        <v>1</v>
      </c>
    </row>
    <row r="74" spans="1:6" ht="17.25" x14ac:dyDescent="0.3">
      <c r="A74" s="8"/>
      <c r="B74" s="8" t="s">
        <v>174</v>
      </c>
      <c r="C74" s="8" t="s">
        <v>99</v>
      </c>
      <c r="D74" s="8" t="s">
        <v>154</v>
      </c>
      <c r="E74" s="8">
        <v>552</v>
      </c>
      <c r="F74" s="8">
        <f t="shared" si="5"/>
        <v>2</v>
      </c>
    </row>
    <row r="75" spans="1:6" ht="17.25" x14ac:dyDescent="0.3">
      <c r="A75" s="8"/>
      <c r="B75" s="8" t="s">
        <v>106</v>
      </c>
      <c r="C75" s="8" t="s">
        <v>175</v>
      </c>
      <c r="D75" s="8" t="s">
        <v>157</v>
      </c>
      <c r="E75" s="8">
        <v>523</v>
      </c>
      <c r="F75" s="8">
        <f t="shared" si="5"/>
        <v>3</v>
      </c>
    </row>
    <row r="76" spans="1:6" ht="17.25" x14ac:dyDescent="0.3">
      <c r="A76" s="8"/>
      <c r="B76" s="8" t="s">
        <v>92</v>
      </c>
      <c r="C76" s="8" t="s">
        <v>91</v>
      </c>
      <c r="D76" s="8" t="s">
        <v>151</v>
      </c>
      <c r="E76" s="8">
        <v>491</v>
      </c>
      <c r="F76" s="8">
        <f t="shared" si="5"/>
        <v>4</v>
      </c>
    </row>
    <row r="77" spans="1:6" ht="17.25" x14ac:dyDescent="0.3">
      <c r="A77" s="8"/>
      <c r="B77" s="8" t="s">
        <v>176</v>
      </c>
      <c r="C77" s="8" t="s">
        <v>177</v>
      </c>
      <c r="D77" s="8" t="s">
        <v>158</v>
      </c>
      <c r="E77" s="8">
        <v>477</v>
      </c>
      <c r="F77" s="8">
        <f t="shared" si="5"/>
        <v>5</v>
      </c>
    </row>
    <row r="78" spans="1:6" ht="17.25" x14ac:dyDescent="0.3">
      <c r="A78" s="8"/>
      <c r="B78" s="8" t="s">
        <v>178</v>
      </c>
      <c r="C78" s="8" t="s">
        <v>179</v>
      </c>
      <c r="D78" s="8" t="s">
        <v>153</v>
      </c>
      <c r="E78" s="8">
        <v>419</v>
      </c>
      <c r="F78" s="8">
        <f t="shared" si="5"/>
        <v>6</v>
      </c>
    </row>
    <row r="79" spans="1:6" ht="17.25" x14ac:dyDescent="0.3">
      <c r="A79" s="8"/>
      <c r="B79" s="8" t="s">
        <v>180</v>
      </c>
      <c r="C79" s="8" t="s">
        <v>181</v>
      </c>
      <c r="D79" s="8" t="s">
        <v>158</v>
      </c>
      <c r="E79" s="8">
        <v>414</v>
      </c>
      <c r="F79" s="8">
        <f t="shared" si="5"/>
        <v>7</v>
      </c>
    </row>
    <row r="80" spans="1:6" ht="17.25" x14ac:dyDescent="0.3">
      <c r="A80" s="8"/>
      <c r="B80" s="8" t="s">
        <v>182</v>
      </c>
      <c r="C80" s="8" t="s">
        <v>183</v>
      </c>
      <c r="D80" s="8" t="s">
        <v>152</v>
      </c>
      <c r="E80" s="8">
        <v>398</v>
      </c>
      <c r="F80" s="8">
        <f t="shared" si="5"/>
        <v>8</v>
      </c>
    </row>
  </sheetData>
  <sortState ref="B52:F62">
    <sortCondition ref="F52:F62"/>
  </sortState>
  <pageMargins left="0.70000000000000007" right="0.7000000000000000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Mannschaft Rang</vt:lpstr>
      <vt:lpstr>Mannschaftswertung</vt:lpstr>
      <vt:lpstr>Einzelwertung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Gärtler</dc:creator>
  <cp:lastModifiedBy>User</cp:lastModifiedBy>
  <cp:revision>44</cp:revision>
  <cp:lastPrinted>2018-06-30T16:48:45Z</cp:lastPrinted>
  <dcterms:created xsi:type="dcterms:W3CDTF">2018-06-30T18:18:25Z</dcterms:created>
  <dcterms:modified xsi:type="dcterms:W3CDTF">2018-07-03T09:49:32Z</dcterms:modified>
</cp:coreProperties>
</file>