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a24a0e9f65f1df/Sportarbeit/Torballordner/Torballergebnisse/2026 Torball/2026.04.25 Torballturnier 34. int. Magdeburg/"/>
    </mc:Choice>
  </mc:AlternateContent>
  <xr:revisionPtr revIDLastSave="98" documentId="13_ncr:1_{85DD5CBF-5C2C-45D9-846D-DB137D2CCD29}" xr6:coauthVersionLast="47" xr6:coauthVersionMax="47" xr10:uidLastSave="{CF35C27A-F592-48EE-B584-08FE28323B8F}"/>
  <bookViews>
    <workbookView xWindow="-108" yWindow="-108" windowWidth="23256" windowHeight="12576" activeTab="3" xr2:uid="{00000000-000D-0000-FFFF-FFFF00000000}"/>
  </bookViews>
  <sheets>
    <sheet name="Ansetzungen" sheetId="1" r:id="rId1"/>
    <sheet name="Spielplan" sheetId="2" r:id="rId2"/>
    <sheet name="Ergebnisse" sheetId="3" r:id="rId3"/>
    <sheet name="Tabelle" sheetId="4" r:id="rId4"/>
  </sheets>
  <definedNames>
    <definedName name="_xlnm._FilterDatabase" localSheetId="0" hidden="1">Ansetzungen!$C$28:$D$61</definedName>
    <definedName name="_xlnm._FilterDatabase" localSheetId="1" hidden="1">Spielplan!$A$3:$F$26</definedName>
    <definedName name="_xlnm._FilterDatabase" localSheetId="3" hidden="1">Tabelle!$B$4:$L$11</definedName>
    <definedName name="_xlnm.Print_Area" localSheetId="2">Ergebnisse!$A$1:$L$24</definedName>
    <definedName name="_xlnm.Print_Area" localSheetId="1">Spielplan!$A$1:$G$32</definedName>
    <definedName name="_xlnm.Print_Area" localSheetId="3">Tabelle!$A$2:$J$12</definedName>
  </definedNames>
  <calcPr calcId="181029" iterateDelta="1E-4"/>
</workbook>
</file>

<file path=xl/calcChain.xml><?xml version="1.0" encoding="utf-8"?>
<calcChain xmlns="http://schemas.openxmlformats.org/spreadsheetml/2006/main">
  <c r="J4" i="3" l="1"/>
  <c r="L4" i="3" s="1"/>
  <c r="J5" i="3"/>
  <c r="L5" i="3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D13" i="2"/>
  <c r="D10" i="2"/>
  <c r="D24" i="2"/>
  <c r="D23" i="2"/>
  <c r="D22" i="2"/>
  <c r="D21" i="2"/>
  <c r="D20" i="2"/>
  <c r="D19" i="2"/>
  <c r="D18" i="2"/>
  <c r="D17" i="2"/>
  <c r="D16" i="2"/>
  <c r="D15" i="2"/>
  <c r="D14" i="2"/>
  <c r="D12" i="2"/>
  <c r="D11" i="2"/>
  <c r="E8" i="2"/>
  <c r="D8" i="2"/>
  <c r="D9" i="2"/>
  <c r="D6" i="2"/>
  <c r="E6" i="2"/>
  <c r="E7" i="2"/>
  <c r="D7" i="2"/>
  <c r="E5" i="2"/>
  <c r="D5" i="2"/>
  <c r="E4" i="2"/>
  <c r="D4" i="2"/>
  <c r="B8" i="4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8" i="4" l="1"/>
  <c r="H8" i="4"/>
  <c r="B7" i="4" l="1"/>
  <c r="B5" i="4"/>
  <c r="B6" i="4"/>
  <c r="B11" i="4"/>
  <c r="B9" i="4"/>
  <c r="B10" i="4"/>
  <c r="A28" i="2"/>
  <c r="A29" i="2"/>
  <c r="A30" i="2"/>
  <c r="A31" i="2"/>
  <c r="A32" i="2"/>
  <c r="A33" i="2"/>
  <c r="E32" i="2" l="1"/>
  <c r="D32" i="2"/>
  <c r="C32" i="2"/>
  <c r="C29" i="2"/>
  <c r="D29" i="2"/>
  <c r="E29" i="2"/>
  <c r="C33" i="2"/>
  <c r="D33" i="2"/>
  <c r="E33" i="2"/>
  <c r="C31" i="2"/>
  <c r="D31" i="2"/>
  <c r="E31" i="2"/>
  <c r="C28" i="2"/>
  <c r="D28" i="2"/>
  <c r="E28" i="2"/>
  <c r="C30" i="2"/>
  <c r="D30" i="2"/>
  <c r="E30" i="2"/>
  <c r="J10" i="4"/>
  <c r="H10" i="4"/>
  <c r="J9" i="4"/>
  <c r="H9" i="4"/>
  <c r="H11" i="4"/>
  <c r="J11" i="4"/>
  <c r="J6" i="4"/>
  <c r="H6" i="4"/>
  <c r="J5" i="4"/>
  <c r="H5" i="4"/>
  <c r="H7" i="4"/>
  <c r="J7" i="4"/>
  <c r="D7" i="4"/>
  <c r="F7" i="4"/>
  <c r="A27" i="2"/>
  <c r="A6" i="4"/>
  <c r="A7" i="4" s="1"/>
  <c r="A8" i="4" s="1"/>
  <c r="A9" i="4" s="1"/>
  <c r="A10" i="4" s="1"/>
  <c r="A1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D8" i="4"/>
  <c r="J6" i="3"/>
  <c r="L6" i="3" s="1"/>
  <c r="D5" i="4" s="1"/>
  <c r="F9" i="4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F5" i="4" l="1"/>
  <c r="D6" i="4"/>
  <c r="F6" i="4"/>
  <c r="F10" i="4"/>
  <c r="F11" i="4"/>
  <c r="D11" i="4"/>
  <c r="D9" i="4"/>
  <c r="E27" i="2"/>
  <c r="D27" i="2"/>
  <c r="C27" i="2"/>
  <c r="L8" i="4"/>
  <c r="F8" i="4" l="1"/>
  <c r="D10" i="4"/>
  <c r="L10" i="4" s="1"/>
  <c r="L11" i="4"/>
  <c r="L7" i="4"/>
  <c r="L9" i="4"/>
  <c r="L6" i="4"/>
  <c r="L5" i="4"/>
</calcChain>
</file>

<file path=xl/sharedStrings.xml><?xml version="1.0" encoding="utf-8"?>
<sst xmlns="http://schemas.openxmlformats.org/spreadsheetml/2006/main" count="106" uniqueCount="28">
  <si>
    <t>Anzahl Mannschaften</t>
  </si>
  <si>
    <t>Anzahl Spiele gegeneinander</t>
  </si>
  <si>
    <t>Herren</t>
  </si>
  <si>
    <t>Damen</t>
  </si>
  <si>
    <t>Mannschaften</t>
  </si>
  <si>
    <t>Halle A</t>
  </si>
  <si>
    <t>Zeit</t>
  </si>
  <si>
    <t>Team</t>
  </si>
  <si>
    <t>Anz. Spiele</t>
  </si>
  <si>
    <t>Spieldauer</t>
  </si>
  <si>
    <t>Spielbeginn</t>
  </si>
  <si>
    <t>Tore</t>
  </si>
  <si>
    <t>Punkte</t>
  </si>
  <si>
    <t>:</t>
  </si>
  <si>
    <t>Sortierung</t>
  </si>
  <si>
    <t>Spiel</t>
  </si>
  <si>
    <t>links</t>
  </si>
  <si>
    <t>rechts</t>
  </si>
  <si>
    <t>-</t>
  </si>
  <si>
    <t>Platz</t>
  </si>
  <si>
    <t>Ansätzungen</t>
  </si>
  <si>
    <t>Vorarlberg</t>
  </si>
  <si>
    <t xml:space="preserve">Magdeburg </t>
  </si>
  <si>
    <t>Langenhagen</t>
  </si>
  <si>
    <t>Mol</t>
  </si>
  <si>
    <t>Waasland</t>
  </si>
  <si>
    <t>Team ABCD</t>
  </si>
  <si>
    <t>FC St Pauli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</si>
</sst>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0" xfId="0" applyFont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20" fontId="4" fillId="0" borderId="34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/>
    <xf numFmtId="0" fontId="2" fillId="0" borderId="20" xfId="0" applyFont="1" applyBorder="1" applyAlignment="1">
      <alignment horizontal="center"/>
    </xf>
    <xf numFmtId="0" fontId="2" fillId="0" borderId="35" xfId="0" applyFont="1" applyBorder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31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0" fontId="4" fillId="0" borderId="32" xfId="0" applyNumberFormat="1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20" fontId="3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6"/>
  <sheetViews>
    <sheetView view="pageLayout" zoomScale="70" zoomScaleNormal="100" zoomScalePageLayoutView="70" workbookViewId="0">
      <selection activeCell="D1" sqref="D1"/>
    </sheetView>
  </sheetViews>
  <sheetFormatPr baseColWidth="10" defaultColWidth="18.109375" defaultRowHeight="24.6" x14ac:dyDescent="0.4"/>
  <cols>
    <col min="1" max="1" width="24.44140625" style="3" bestFit="1" customWidth="1"/>
    <col min="2" max="2" width="25.109375" style="3" bestFit="1" customWidth="1"/>
    <col min="3" max="3" width="13.33203125" style="3" bestFit="1" customWidth="1"/>
    <col min="4" max="4" width="14.33203125" style="3" bestFit="1" customWidth="1"/>
    <col min="5" max="16384" width="18.109375" style="3"/>
  </cols>
  <sheetData>
    <row r="1" spans="1:4" ht="25.2" thickBot="1" x14ac:dyDescent="0.45"/>
    <row r="2" spans="1:4" ht="25.2" thickBot="1" x14ac:dyDescent="0.45">
      <c r="C2" s="36" t="s">
        <v>2</v>
      </c>
      <c r="D2" s="48" t="s">
        <v>3</v>
      </c>
    </row>
    <row r="3" spans="1:4" x14ac:dyDescent="0.4">
      <c r="A3" s="51" t="s">
        <v>0</v>
      </c>
      <c r="B3" s="52"/>
      <c r="C3" s="38">
        <v>7</v>
      </c>
      <c r="D3" s="49">
        <v>0</v>
      </c>
    </row>
    <row r="4" spans="1:4" ht="25.2" thickBot="1" x14ac:dyDescent="0.45">
      <c r="A4" s="53" t="s">
        <v>1</v>
      </c>
      <c r="B4" s="54"/>
      <c r="C4" s="41">
        <v>1</v>
      </c>
      <c r="D4" s="50">
        <v>0</v>
      </c>
    </row>
    <row r="5" spans="1:4" ht="25.2" thickBot="1" x14ac:dyDescent="0.45"/>
    <row r="6" spans="1:4" ht="25.2" thickBot="1" x14ac:dyDescent="0.45">
      <c r="A6" s="55" t="s">
        <v>4</v>
      </c>
      <c r="B6" s="56"/>
      <c r="C6" s="56"/>
      <c r="D6" s="57"/>
    </row>
    <row r="7" spans="1:4" x14ac:dyDescent="0.4">
      <c r="A7" s="58" t="s">
        <v>22</v>
      </c>
      <c r="B7" s="59"/>
      <c r="C7" s="59"/>
      <c r="D7" s="60"/>
    </row>
    <row r="8" spans="1:4" x14ac:dyDescent="0.4">
      <c r="A8" s="61" t="s">
        <v>23</v>
      </c>
      <c r="B8" s="62"/>
      <c r="C8" s="62"/>
      <c r="D8" s="63"/>
    </row>
    <row r="9" spans="1:4" x14ac:dyDescent="0.4">
      <c r="A9" s="61" t="s">
        <v>26</v>
      </c>
      <c r="B9" s="62"/>
      <c r="C9" s="62"/>
      <c r="D9" s="63"/>
    </row>
    <row r="10" spans="1:4" x14ac:dyDescent="0.4">
      <c r="A10" s="61" t="s">
        <v>27</v>
      </c>
      <c r="B10" s="62"/>
      <c r="C10" s="62"/>
      <c r="D10" s="63"/>
    </row>
    <row r="11" spans="1:4" x14ac:dyDescent="0.4">
      <c r="A11" s="61" t="s">
        <v>21</v>
      </c>
      <c r="B11" s="62"/>
      <c r="C11" s="62"/>
      <c r="D11" s="63"/>
    </row>
    <row r="12" spans="1:4" x14ac:dyDescent="0.4">
      <c r="A12" s="61" t="s">
        <v>24</v>
      </c>
      <c r="B12" s="62"/>
      <c r="C12" s="62"/>
      <c r="D12" s="63"/>
    </row>
    <row r="13" spans="1:4" ht="25.2" thickBot="1" x14ac:dyDescent="0.45">
      <c r="A13" s="64" t="s">
        <v>25</v>
      </c>
      <c r="B13" s="65"/>
      <c r="C13" s="65"/>
      <c r="D13" s="66"/>
    </row>
    <row r="16" spans="1:4" x14ac:dyDescent="0.4">
      <c r="A16" s="3" t="s">
        <v>20</v>
      </c>
    </row>
  </sheetData>
  <mergeCells count="10">
    <mergeCell ref="A12:D12"/>
    <mergeCell ref="A13:D13"/>
    <mergeCell ref="A10:D10"/>
    <mergeCell ref="A8:D8"/>
    <mergeCell ref="A9:D9"/>
    <mergeCell ref="A3:B3"/>
    <mergeCell ref="A4:B4"/>
    <mergeCell ref="A6:D6"/>
    <mergeCell ref="A7:D7"/>
    <mergeCell ref="A11:D11"/>
  </mergeCells>
  <phoneticPr fontId="1" type="noConversion"/>
  <pageMargins left="0.59055118110236227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122"/>
  <sheetViews>
    <sheetView showRowColHeaders="0" view="pageLayout" topLeftCell="A3" zoomScale="55" zoomScaleNormal="100" zoomScalePageLayoutView="55" workbookViewId="0">
      <selection activeCell="A24" sqref="A24"/>
    </sheetView>
  </sheetViews>
  <sheetFormatPr baseColWidth="10" defaultColWidth="11.5546875" defaultRowHeight="24.6" x14ac:dyDescent="0.4"/>
  <cols>
    <col min="1" max="1" width="11" style="3" bestFit="1" customWidth="1"/>
    <col min="2" max="2" width="11.5546875" style="3"/>
    <col min="3" max="3" width="23.5546875" style="3" customWidth="1"/>
    <col min="4" max="4" width="23.109375" style="9" customWidth="1"/>
    <col min="5" max="5" width="10.88671875" style="3" customWidth="1"/>
    <col min="6" max="6" width="11.33203125" style="3" customWidth="1"/>
    <col min="7" max="16384" width="11.5546875" style="3"/>
  </cols>
  <sheetData>
    <row r="1" spans="1:6" ht="25.2" thickBot="1" x14ac:dyDescent="0.45">
      <c r="A1" s="82" t="s">
        <v>10</v>
      </c>
      <c r="B1" s="83"/>
      <c r="C1" s="12">
        <v>0.375</v>
      </c>
      <c r="D1" s="13" t="s">
        <v>9</v>
      </c>
      <c r="E1" s="69">
        <v>1.5277777777777777E-2</v>
      </c>
      <c r="F1" s="70"/>
    </row>
    <row r="2" spans="1:6" ht="15" customHeight="1" thickBot="1" x14ac:dyDescent="0.45">
      <c r="D2" s="3"/>
    </row>
    <row r="3" spans="1:6" x14ac:dyDescent="0.4">
      <c r="A3" s="14" t="s">
        <v>15</v>
      </c>
      <c r="B3" s="71" t="s">
        <v>6</v>
      </c>
      <c r="C3" s="71"/>
      <c r="D3" s="71" t="s">
        <v>5</v>
      </c>
      <c r="E3" s="71"/>
      <c r="F3" s="72"/>
    </row>
    <row r="4" spans="1:6" x14ac:dyDescent="0.4">
      <c r="A4" s="15">
        <v>1</v>
      </c>
      <c r="B4" s="84">
        <v>0.375</v>
      </c>
      <c r="C4" s="84"/>
      <c r="D4" s="5" t="str">
        <f>Ansetzungen!$A$7</f>
        <v xml:space="preserve">Magdeburg </v>
      </c>
      <c r="E4" s="67" t="str">
        <f>Ansetzungen!$A$8</f>
        <v>Langenhagen</v>
      </c>
      <c r="F4" s="68"/>
    </row>
    <row r="5" spans="1:6" x14ac:dyDescent="0.4">
      <c r="A5" s="15">
        <f>A4+1</f>
        <v>2</v>
      </c>
      <c r="B5" s="84">
        <f t="shared" ref="B5:B24" si="0">B4+E$1</f>
        <v>0.39027777777777778</v>
      </c>
      <c r="C5" s="84"/>
      <c r="D5" s="5" t="str">
        <f>Ansetzungen!$A$9</f>
        <v>Team ABCD</v>
      </c>
      <c r="E5" s="67" t="str">
        <f>Ansetzungen!$A$10</f>
        <v>FC St Pauli</v>
      </c>
      <c r="F5" s="68"/>
    </row>
    <row r="6" spans="1:6" x14ac:dyDescent="0.4">
      <c r="A6" s="15">
        <f t="shared" ref="A6:A24" si="1">A5+1</f>
        <v>3</v>
      </c>
      <c r="B6" s="84">
        <f t="shared" si="0"/>
        <v>0.40555555555555556</v>
      </c>
      <c r="C6" s="84"/>
      <c r="D6" s="5" t="str">
        <f>Ansetzungen!$A$11</f>
        <v>Vorarlberg</v>
      </c>
      <c r="E6" s="67" t="str">
        <f>Ansetzungen!$A$12</f>
        <v>Mol</v>
      </c>
      <c r="F6" s="68"/>
    </row>
    <row r="7" spans="1:6" x14ac:dyDescent="0.4">
      <c r="A7" s="15">
        <f t="shared" si="1"/>
        <v>4</v>
      </c>
      <c r="B7" s="84">
        <f t="shared" si="0"/>
        <v>0.42083333333333334</v>
      </c>
      <c r="C7" s="84"/>
      <c r="D7" s="5" t="str">
        <f>Ansetzungen!$A$13</f>
        <v>Waasland</v>
      </c>
      <c r="E7" s="67" t="str">
        <f>Ansetzungen!$A$7</f>
        <v xml:space="preserve">Magdeburg </v>
      </c>
      <c r="F7" s="68"/>
    </row>
    <row r="8" spans="1:6" x14ac:dyDescent="0.4">
      <c r="A8" s="15">
        <f t="shared" si="1"/>
        <v>5</v>
      </c>
      <c r="B8" s="84">
        <f t="shared" si="0"/>
        <v>0.43611111111111112</v>
      </c>
      <c r="C8" s="84"/>
      <c r="D8" s="5" t="str">
        <f>Ansetzungen!$A$8</f>
        <v>Langenhagen</v>
      </c>
      <c r="E8" s="67" t="str">
        <f>Ansetzungen!$A$9</f>
        <v>Team ABCD</v>
      </c>
      <c r="F8" s="68"/>
    </row>
    <row r="9" spans="1:6" x14ac:dyDescent="0.4">
      <c r="A9" s="15">
        <f t="shared" si="1"/>
        <v>6</v>
      </c>
      <c r="B9" s="84">
        <f t="shared" si="0"/>
        <v>0.4513888888888889</v>
      </c>
      <c r="C9" s="84"/>
      <c r="D9" s="5" t="str">
        <f>Ansetzungen!$A$10</f>
        <v>FC St Pauli</v>
      </c>
      <c r="E9" s="67" t="str">
        <f>Ansetzungen!$A$11</f>
        <v>Vorarlberg</v>
      </c>
      <c r="F9" s="68"/>
    </row>
    <row r="10" spans="1:6" x14ac:dyDescent="0.4">
      <c r="A10" s="15">
        <f t="shared" si="1"/>
        <v>7</v>
      </c>
      <c r="B10" s="84">
        <f t="shared" si="0"/>
        <v>0.46666666666666667</v>
      </c>
      <c r="C10" s="84"/>
      <c r="D10" s="5" t="str">
        <f>Ansetzungen!$A$12</f>
        <v>Mol</v>
      </c>
      <c r="E10" s="67" t="str">
        <f>Ansetzungen!$A$13</f>
        <v>Waasland</v>
      </c>
      <c r="F10" s="68"/>
    </row>
    <row r="11" spans="1:6" x14ac:dyDescent="0.4">
      <c r="A11" s="15">
        <f t="shared" si="1"/>
        <v>8</v>
      </c>
      <c r="B11" s="84">
        <f t="shared" si="0"/>
        <v>0.48194444444444445</v>
      </c>
      <c r="C11" s="84"/>
      <c r="D11" s="5" t="str">
        <f>Ansetzungen!$A$9</f>
        <v>Team ABCD</v>
      </c>
      <c r="E11" s="67" t="str">
        <f>Ansetzungen!$A$7</f>
        <v xml:space="preserve">Magdeburg </v>
      </c>
      <c r="F11" s="68"/>
    </row>
    <row r="12" spans="1:6" x14ac:dyDescent="0.4">
      <c r="A12" s="15">
        <f t="shared" si="1"/>
        <v>9</v>
      </c>
      <c r="B12" s="84">
        <f t="shared" si="0"/>
        <v>0.49722222222222223</v>
      </c>
      <c r="C12" s="84"/>
      <c r="D12" s="5" t="str">
        <f>Ansetzungen!$A$8</f>
        <v>Langenhagen</v>
      </c>
      <c r="E12" s="67" t="str">
        <f>Ansetzungen!$A$11</f>
        <v>Vorarlberg</v>
      </c>
      <c r="F12" s="68"/>
    </row>
    <row r="13" spans="1:6" x14ac:dyDescent="0.4">
      <c r="A13" s="15">
        <f t="shared" si="1"/>
        <v>10</v>
      </c>
      <c r="B13" s="84">
        <f t="shared" si="0"/>
        <v>0.51249999999999996</v>
      </c>
      <c r="C13" s="84"/>
      <c r="D13" s="5" t="str">
        <f>Ansetzungen!$A$12</f>
        <v>Mol</v>
      </c>
      <c r="E13" s="67" t="str">
        <f>Ansetzungen!$A$10</f>
        <v>FC St Pauli</v>
      </c>
      <c r="F13" s="68"/>
    </row>
    <row r="14" spans="1:6" x14ac:dyDescent="0.4">
      <c r="A14" s="15">
        <f t="shared" si="1"/>
        <v>11</v>
      </c>
      <c r="B14" s="84">
        <f t="shared" si="0"/>
        <v>0.52777777777777768</v>
      </c>
      <c r="C14" s="84"/>
      <c r="D14" s="5" t="str">
        <f>Ansetzungen!$A$13</f>
        <v>Waasland</v>
      </c>
      <c r="E14" s="67" t="str">
        <f>Ansetzungen!$A$9</f>
        <v>Team ABCD</v>
      </c>
      <c r="F14" s="68"/>
    </row>
    <row r="15" spans="1:6" x14ac:dyDescent="0.4">
      <c r="A15" s="15">
        <f t="shared" si="1"/>
        <v>12</v>
      </c>
      <c r="B15" s="84">
        <f t="shared" si="0"/>
        <v>0.5430555555555554</v>
      </c>
      <c r="C15" s="84"/>
      <c r="D15" s="5" t="str">
        <f>Ansetzungen!$A$11</f>
        <v>Vorarlberg</v>
      </c>
      <c r="E15" s="67" t="str">
        <f>Ansetzungen!$A$7</f>
        <v xml:space="preserve">Magdeburg </v>
      </c>
      <c r="F15" s="68"/>
    </row>
    <row r="16" spans="1:6" x14ac:dyDescent="0.4">
      <c r="A16" s="15">
        <f t="shared" si="1"/>
        <v>13</v>
      </c>
      <c r="B16" s="84">
        <f t="shared" si="0"/>
        <v>0.55833333333333313</v>
      </c>
      <c r="C16" s="84"/>
      <c r="D16" s="5" t="str">
        <f>Ansetzungen!$A$10</f>
        <v>FC St Pauli</v>
      </c>
      <c r="E16" s="67" t="str">
        <f>Ansetzungen!$A$8</f>
        <v>Langenhagen</v>
      </c>
      <c r="F16" s="68"/>
    </row>
    <row r="17" spans="1:6" x14ac:dyDescent="0.4">
      <c r="A17" s="15">
        <f t="shared" si="1"/>
        <v>14</v>
      </c>
      <c r="B17" s="84">
        <f t="shared" si="0"/>
        <v>0.57361111111111085</v>
      </c>
      <c r="C17" s="84"/>
      <c r="D17" s="5" t="str">
        <f>Ansetzungen!$A$9</f>
        <v>Team ABCD</v>
      </c>
      <c r="E17" s="67" t="str">
        <f>Ansetzungen!$A$12</f>
        <v>Mol</v>
      </c>
      <c r="F17" s="68"/>
    </row>
    <row r="18" spans="1:6" x14ac:dyDescent="0.4">
      <c r="A18" s="15">
        <f t="shared" si="1"/>
        <v>15</v>
      </c>
      <c r="B18" s="84">
        <f t="shared" si="0"/>
        <v>0.58888888888888857</v>
      </c>
      <c r="C18" s="84"/>
      <c r="D18" s="5" t="str">
        <f>Ansetzungen!$A$13</f>
        <v>Waasland</v>
      </c>
      <c r="E18" s="67" t="str">
        <f>Ansetzungen!$A$11</f>
        <v>Vorarlberg</v>
      </c>
      <c r="F18" s="68"/>
    </row>
    <row r="19" spans="1:6" x14ac:dyDescent="0.4">
      <c r="A19" s="15">
        <f t="shared" si="1"/>
        <v>16</v>
      </c>
      <c r="B19" s="84">
        <f t="shared" si="0"/>
        <v>0.6041666666666663</v>
      </c>
      <c r="C19" s="84"/>
      <c r="D19" s="5" t="str">
        <f>Ansetzungen!$A$7</f>
        <v xml:space="preserve">Magdeburg </v>
      </c>
      <c r="E19" s="67" t="str">
        <f>Ansetzungen!$A$10</f>
        <v>FC St Pauli</v>
      </c>
      <c r="F19" s="68"/>
    </row>
    <row r="20" spans="1:6" x14ac:dyDescent="0.4">
      <c r="A20" s="15">
        <f t="shared" si="1"/>
        <v>17</v>
      </c>
      <c r="B20" s="84">
        <f t="shared" si="0"/>
        <v>0.61944444444444402</v>
      </c>
      <c r="C20" s="84"/>
      <c r="D20" s="5" t="str">
        <f>Ansetzungen!$A$12</f>
        <v>Mol</v>
      </c>
      <c r="E20" s="67" t="str">
        <f>Ansetzungen!$A$8</f>
        <v>Langenhagen</v>
      </c>
      <c r="F20" s="68"/>
    </row>
    <row r="21" spans="1:6" x14ac:dyDescent="0.4">
      <c r="A21" s="15">
        <f t="shared" si="1"/>
        <v>18</v>
      </c>
      <c r="B21" s="84">
        <f t="shared" si="0"/>
        <v>0.63472222222222174</v>
      </c>
      <c r="C21" s="84"/>
      <c r="D21" s="5" t="str">
        <f>Ansetzungen!$A$11</f>
        <v>Vorarlberg</v>
      </c>
      <c r="E21" s="67" t="str">
        <f>Ansetzungen!$A$9</f>
        <v>Team ABCD</v>
      </c>
      <c r="F21" s="68"/>
    </row>
    <row r="22" spans="1:6" x14ac:dyDescent="0.4">
      <c r="A22" s="15">
        <f t="shared" si="1"/>
        <v>19</v>
      </c>
      <c r="B22" s="84">
        <f t="shared" si="0"/>
        <v>0.64999999999999947</v>
      </c>
      <c r="C22" s="84"/>
      <c r="D22" s="5" t="str">
        <f>Ansetzungen!$A$10</f>
        <v>FC St Pauli</v>
      </c>
      <c r="E22" s="67" t="str">
        <f>Ansetzungen!$A$13</f>
        <v>Waasland</v>
      </c>
      <c r="F22" s="68"/>
    </row>
    <row r="23" spans="1:6" x14ac:dyDescent="0.4">
      <c r="A23" s="15">
        <f t="shared" si="1"/>
        <v>20</v>
      </c>
      <c r="B23" s="84">
        <f t="shared" si="0"/>
        <v>0.66527777777777719</v>
      </c>
      <c r="C23" s="84"/>
      <c r="D23" s="5" t="str">
        <f>Ansetzungen!$A$7</f>
        <v xml:space="preserve">Magdeburg </v>
      </c>
      <c r="E23" s="67" t="str">
        <f>Ansetzungen!$A$12</f>
        <v>Mol</v>
      </c>
      <c r="F23" s="68"/>
    </row>
    <row r="24" spans="1:6" ht="25.2" thickBot="1" x14ac:dyDescent="0.45">
      <c r="A24" s="16">
        <f t="shared" si="1"/>
        <v>21</v>
      </c>
      <c r="B24" s="85">
        <f t="shared" si="0"/>
        <v>0.68055555555555491</v>
      </c>
      <c r="C24" s="85"/>
      <c r="D24" s="8" t="str">
        <f>Ansetzungen!$A$8</f>
        <v>Langenhagen</v>
      </c>
      <c r="E24" s="73" t="str">
        <f>Ansetzungen!$A$13</f>
        <v>Waasland</v>
      </c>
      <c r="F24" s="74"/>
    </row>
    <row r="25" spans="1:6" ht="14.25" customHeight="1" thickBot="1" x14ac:dyDescent="0.45">
      <c r="D25" s="3"/>
    </row>
    <row r="26" spans="1:6" x14ac:dyDescent="0.4">
      <c r="A26" s="81" t="s">
        <v>7</v>
      </c>
      <c r="B26" s="71"/>
      <c r="C26" s="17" t="s">
        <v>8</v>
      </c>
      <c r="D26" s="18" t="s">
        <v>16</v>
      </c>
      <c r="E26" s="77" t="s">
        <v>17</v>
      </c>
      <c r="F26" s="78"/>
    </row>
    <row r="27" spans="1:6" x14ac:dyDescent="0.4">
      <c r="A27" s="79" t="str">
        <f>Ansetzungen!$A$7</f>
        <v xml:space="preserve">Magdeburg </v>
      </c>
      <c r="B27" s="80"/>
      <c r="C27" s="6">
        <f>COUNTIF(Spielplan!$D$4:$E$24,$A27)</f>
        <v>6</v>
      </c>
      <c r="D27" s="4">
        <f>COUNTIF(Spielplan!$D$4:$D$24,$A27)</f>
        <v>3</v>
      </c>
      <c r="E27" s="67">
        <f>COUNTIF(Spielplan!$E$4:$E$24,$A27)</f>
        <v>3</v>
      </c>
      <c r="F27" s="68"/>
    </row>
    <row r="28" spans="1:6" x14ac:dyDescent="0.4">
      <c r="A28" s="79" t="str">
        <f>Ansetzungen!$A$8</f>
        <v>Langenhagen</v>
      </c>
      <c r="B28" s="80"/>
      <c r="C28" s="6">
        <f>COUNTIF(Spielplan!$D$4:$E$24,$A28)</f>
        <v>6</v>
      </c>
      <c r="D28" s="4">
        <f>COUNTIF(Spielplan!$D$4:$D$24,$A28)</f>
        <v>3</v>
      </c>
      <c r="E28" s="67">
        <f>COUNTIF(Spielplan!$E$4:$E$24,$A28)</f>
        <v>3</v>
      </c>
      <c r="F28" s="68"/>
    </row>
    <row r="29" spans="1:6" x14ac:dyDescent="0.4">
      <c r="A29" s="79" t="str">
        <f>Ansetzungen!$A$9</f>
        <v>Team ABCD</v>
      </c>
      <c r="B29" s="80"/>
      <c r="C29" s="6">
        <f>COUNTIF(Spielplan!$D$4:$E$24,$A29)</f>
        <v>6</v>
      </c>
      <c r="D29" s="4">
        <f>COUNTIF(Spielplan!$D$4:$D$24,$A29)</f>
        <v>3</v>
      </c>
      <c r="E29" s="67">
        <f>COUNTIF(Spielplan!$E$4:$E$24,$A29)</f>
        <v>3</v>
      </c>
      <c r="F29" s="68"/>
    </row>
    <row r="30" spans="1:6" x14ac:dyDescent="0.4">
      <c r="A30" s="79" t="str">
        <f>Ansetzungen!$A$10</f>
        <v>FC St Pauli</v>
      </c>
      <c r="B30" s="80"/>
      <c r="C30" s="6">
        <f>COUNTIF(Spielplan!$D$4:$E$24,$A30)</f>
        <v>6</v>
      </c>
      <c r="D30" s="4">
        <f>COUNTIF(Spielplan!$D$4:$D$24,$A30)</f>
        <v>3</v>
      </c>
      <c r="E30" s="67">
        <f>COUNTIF(Spielplan!$E$4:$E$24,$A30)</f>
        <v>3</v>
      </c>
      <c r="F30" s="68"/>
    </row>
    <row r="31" spans="1:6" x14ac:dyDescent="0.4">
      <c r="A31" s="79" t="str">
        <f>Ansetzungen!$A$11</f>
        <v>Vorarlberg</v>
      </c>
      <c r="B31" s="80"/>
      <c r="C31" s="6">
        <f>COUNTIF(Spielplan!$D$4:$E$24,$A31)</f>
        <v>6</v>
      </c>
      <c r="D31" s="4">
        <f>COUNTIF(Spielplan!$D$4:$D$24,$A31)</f>
        <v>3</v>
      </c>
      <c r="E31" s="67">
        <f>COUNTIF(Spielplan!$E$4:$E$24,$A31)</f>
        <v>3</v>
      </c>
      <c r="F31" s="68"/>
    </row>
    <row r="32" spans="1:6" x14ac:dyDescent="0.4">
      <c r="A32" s="79" t="str">
        <f>Ansetzungen!$A$12</f>
        <v>Mol</v>
      </c>
      <c r="B32" s="80"/>
      <c r="C32" s="6">
        <f>COUNTIF(Spielplan!$D$4:$E$24,$A32)</f>
        <v>6</v>
      </c>
      <c r="D32" s="4">
        <f>COUNTIF(Spielplan!$D$4:$D$24,$A32)</f>
        <v>3</v>
      </c>
      <c r="E32" s="67">
        <f>COUNTIF(Spielplan!$E$4:$E$24,$A32)</f>
        <v>3</v>
      </c>
      <c r="F32" s="68"/>
    </row>
    <row r="33" spans="1:6" ht="25.2" thickBot="1" x14ac:dyDescent="0.45">
      <c r="A33" s="75" t="str">
        <f>Ansetzungen!$A$13</f>
        <v>Waasland</v>
      </c>
      <c r="B33" s="76"/>
      <c r="C33" s="7">
        <f>COUNTIF(Spielplan!$D$4:$E$24,$A33)</f>
        <v>6</v>
      </c>
      <c r="D33" s="11">
        <f>COUNTIF(Spielplan!$D$4:$D$24,$A33)</f>
        <v>3</v>
      </c>
      <c r="E33" s="73">
        <f>COUNTIF(Spielplan!$E$4:$E$24,$A33)</f>
        <v>3</v>
      </c>
      <c r="F33" s="74"/>
    </row>
    <row r="34" spans="1:6" x14ac:dyDescent="0.4">
      <c r="D34" s="3"/>
    </row>
    <row r="35" spans="1:6" x14ac:dyDescent="0.4">
      <c r="D35" s="3"/>
    </row>
    <row r="36" spans="1:6" x14ac:dyDescent="0.4">
      <c r="D36" s="3"/>
    </row>
    <row r="37" spans="1:6" x14ac:dyDescent="0.4">
      <c r="D37" s="3"/>
    </row>
    <row r="38" spans="1:6" x14ac:dyDescent="0.4">
      <c r="D38" s="3"/>
    </row>
    <row r="39" spans="1:6" x14ac:dyDescent="0.4">
      <c r="D39" s="3"/>
    </row>
    <row r="40" spans="1:6" x14ac:dyDescent="0.4">
      <c r="D40" s="3"/>
    </row>
    <row r="41" spans="1:6" x14ac:dyDescent="0.4">
      <c r="D41" s="3"/>
    </row>
    <row r="42" spans="1:6" x14ac:dyDescent="0.4">
      <c r="D42" s="3"/>
    </row>
    <row r="43" spans="1:6" x14ac:dyDescent="0.4">
      <c r="D43" s="3"/>
    </row>
    <row r="44" spans="1:6" x14ac:dyDescent="0.4">
      <c r="D44" s="3"/>
    </row>
    <row r="45" spans="1:6" x14ac:dyDescent="0.4">
      <c r="D45" s="3"/>
    </row>
    <row r="46" spans="1:6" x14ac:dyDescent="0.4">
      <c r="D46" s="3"/>
    </row>
    <row r="47" spans="1:6" x14ac:dyDescent="0.4">
      <c r="D47" s="3"/>
    </row>
    <row r="48" spans="1:6" x14ac:dyDescent="0.4">
      <c r="D48" s="3"/>
    </row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  <row r="85" s="3" customFormat="1" x14ac:dyDescent="0.4"/>
    <row r="86" s="3" customFormat="1" x14ac:dyDescent="0.4"/>
    <row r="87" s="3" customFormat="1" x14ac:dyDescent="0.4"/>
    <row r="88" s="3" customFormat="1" x14ac:dyDescent="0.4"/>
    <row r="89" s="3" customFormat="1" x14ac:dyDescent="0.4"/>
    <row r="90" s="3" customFormat="1" x14ac:dyDescent="0.4"/>
    <row r="91" s="3" customFormat="1" x14ac:dyDescent="0.4"/>
    <row r="92" s="3" customFormat="1" x14ac:dyDescent="0.4"/>
    <row r="93" s="3" customFormat="1" x14ac:dyDescent="0.4"/>
    <row r="94" s="3" customFormat="1" x14ac:dyDescent="0.4"/>
    <row r="95" s="3" customFormat="1" x14ac:dyDescent="0.4"/>
    <row r="96" s="3" customFormat="1" x14ac:dyDescent="0.4"/>
    <row r="97" s="3" customFormat="1" x14ac:dyDescent="0.4"/>
    <row r="98" s="3" customFormat="1" x14ac:dyDescent="0.4"/>
    <row r="99" s="3" customFormat="1" x14ac:dyDescent="0.4"/>
    <row r="100" s="3" customFormat="1" x14ac:dyDescent="0.4"/>
    <row r="101" s="3" customFormat="1" x14ac:dyDescent="0.4"/>
    <row r="102" s="3" customFormat="1" x14ac:dyDescent="0.4"/>
    <row r="103" s="3" customFormat="1" x14ac:dyDescent="0.4"/>
    <row r="104" s="3" customFormat="1" x14ac:dyDescent="0.4"/>
    <row r="105" s="3" customFormat="1" x14ac:dyDescent="0.4"/>
    <row r="106" s="3" customFormat="1" x14ac:dyDescent="0.4"/>
    <row r="107" s="3" customFormat="1" x14ac:dyDescent="0.4"/>
    <row r="108" s="3" customFormat="1" x14ac:dyDescent="0.4"/>
    <row r="109" s="3" customFormat="1" x14ac:dyDescent="0.4"/>
    <row r="110" s="3" customFormat="1" x14ac:dyDescent="0.4"/>
    <row r="111" s="3" customFormat="1" x14ac:dyDescent="0.4"/>
    <row r="112" s="3" customFormat="1" x14ac:dyDescent="0.4"/>
    <row r="113" s="3" customFormat="1" x14ac:dyDescent="0.4"/>
    <row r="114" s="3" customFormat="1" x14ac:dyDescent="0.4"/>
    <row r="115" s="3" customFormat="1" x14ac:dyDescent="0.4"/>
    <row r="116" s="3" customFormat="1" x14ac:dyDescent="0.4"/>
    <row r="117" s="3" customFormat="1" x14ac:dyDescent="0.4"/>
    <row r="118" s="3" customFormat="1" x14ac:dyDescent="0.4"/>
    <row r="119" s="3" customFormat="1" x14ac:dyDescent="0.4"/>
    <row r="120" s="3" customFormat="1" x14ac:dyDescent="0.4"/>
    <row r="121" s="3" customFormat="1" x14ac:dyDescent="0.4"/>
    <row r="122" s="3" customFormat="1" x14ac:dyDescent="0.4"/>
  </sheetData>
  <mergeCells count="62">
    <mergeCell ref="A28:B28"/>
    <mergeCell ref="B12:C12"/>
    <mergeCell ref="B13:C13"/>
    <mergeCell ref="B14:C14"/>
    <mergeCell ref="B15:C15"/>
    <mergeCell ref="B16:C16"/>
    <mergeCell ref="B22:C22"/>
    <mergeCell ref="B23:C23"/>
    <mergeCell ref="B24:C24"/>
    <mergeCell ref="E23:F23"/>
    <mergeCell ref="B8:C8"/>
    <mergeCell ref="B9:C9"/>
    <mergeCell ref="B10:C10"/>
    <mergeCell ref="B11:C11"/>
    <mergeCell ref="B17:C17"/>
    <mergeCell ref="B18:C18"/>
    <mergeCell ref="B19:C19"/>
    <mergeCell ref="B20:C20"/>
    <mergeCell ref="B21:C21"/>
    <mergeCell ref="E18:F18"/>
    <mergeCell ref="E19:F19"/>
    <mergeCell ref="E20:F20"/>
    <mergeCell ref="E21:F21"/>
    <mergeCell ref="E22:F22"/>
    <mergeCell ref="E17:F17"/>
    <mergeCell ref="A1:B1"/>
    <mergeCell ref="B3:C3"/>
    <mergeCell ref="B4:C4"/>
    <mergeCell ref="B6:C6"/>
    <mergeCell ref="B7:C7"/>
    <mergeCell ref="B5:C5"/>
    <mergeCell ref="E33:F33"/>
    <mergeCell ref="A33:B33"/>
    <mergeCell ref="E32:F32"/>
    <mergeCell ref="E24:F24"/>
    <mergeCell ref="E26:F26"/>
    <mergeCell ref="E28:F28"/>
    <mergeCell ref="A32:B32"/>
    <mergeCell ref="E27:F27"/>
    <mergeCell ref="E29:F29"/>
    <mergeCell ref="A26:B26"/>
    <mergeCell ref="E30:F30"/>
    <mergeCell ref="E31:F31"/>
    <mergeCell ref="A29:B29"/>
    <mergeCell ref="A30:B30"/>
    <mergeCell ref="A31:B31"/>
    <mergeCell ref="A27:B27"/>
    <mergeCell ref="E6:F6"/>
    <mergeCell ref="E10:F10"/>
    <mergeCell ref="E1:F1"/>
    <mergeCell ref="D3:F3"/>
    <mergeCell ref="E4:F4"/>
    <mergeCell ref="E5:F5"/>
    <mergeCell ref="E9:F9"/>
    <mergeCell ref="E8:F8"/>
    <mergeCell ref="E7:F7"/>
    <mergeCell ref="E15:F15"/>
    <mergeCell ref="E16:F16"/>
    <mergeCell ref="E11:F11"/>
    <mergeCell ref="E14:F14"/>
    <mergeCell ref="E12:F12"/>
    <mergeCell ref="E13:F13"/>
  </mergeCells>
  <phoneticPr fontId="1" type="noConversion"/>
  <pageMargins left="0.62992125984251968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L24"/>
  <sheetViews>
    <sheetView view="pageLayout" topLeftCell="A13" zoomScaleNormal="100" workbookViewId="0">
      <selection activeCell="H25" sqref="H25"/>
    </sheetView>
  </sheetViews>
  <sheetFormatPr baseColWidth="10" defaultColWidth="11.44140625" defaultRowHeight="24.6" x14ac:dyDescent="0.4"/>
  <cols>
    <col min="1" max="1" width="5.88671875" style="30" bestFit="1" customWidth="1"/>
    <col min="2" max="2" width="24.88671875" style="10" bestFit="1" customWidth="1"/>
    <col min="3" max="3" width="2.88671875" style="3" bestFit="1" customWidth="1"/>
    <col min="4" max="4" width="24.88671875" style="10" bestFit="1" customWidth="1"/>
    <col min="5" max="5" width="2.5546875" style="3" customWidth="1"/>
    <col min="6" max="6" width="5.88671875" style="3" bestFit="1" customWidth="1"/>
    <col min="7" max="7" width="3.6640625" style="3" bestFit="1" customWidth="1"/>
    <col min="8" max="8" width="5.88671875" style="3" bestFit="1" customWidth="1"/>
    <col min="9" max="9" width="4.44140625" style="3" customWidth="1"/>
    <col min="10" max="10" width="5.88671875" style="3" bestFit="1" customWidth="1"/>
    <col min="11" max="11" width="2.6640625" style="3" bestFit="1" customWidth="1"/>
    <col min="12" max="12" width="5.88671875" style="3" bestFit="1" customWidth="1"/>
    <col min="13" max="16384" width="11.44140625" style="3"/>
  </cols>
  <sheetData>
    <row r="2" spans="1:12" ht="25.2" thickBot="1" x14ac:dyDescent="0.45">
      <c r="B2" s="86"/>
      <c r="C2" s="86"/>
      <c r="D2" s="86"/>
    </row>
    <row r="3" spans="1:12" ht="25.2" thickBot="1" x14ac:dyDescent="0.45">
      <c r="F3" s="90" t="s">
        <v>11</v>
      </c>
      <c r="G3" s="91"/>
      <c r="H3" s="92"/>
      <c r="I3" s="33"/>
      <c r="J3" s="87" t="s">
        <v>12</v>
      </c>
      <c r="K3" s="88"/>
      <c r="L3" s="89"/>
    </row>
    <row r="4" spans="1:12" x14ac:dyDescent="0.4">
      <c r="A4" s="45">
        <v>1</v>
      </c>
      <c r="B4" s="36" t="str">
        <f>Ansetzungen!$A$7</f>
        <v xml:space="preserve">Magdeburg </v>
      </c>
      <c r="C4" s="31" t="s">
        <v>18</v>
      </c>
      <c r="D4" s="37" t="str">
        <f>Ansetzungen!$A$8</f>
        <v>Langenhagen</v>
      </c>
      <c r="E4" s="34"/>
      <c r="F4" s="36">
        <v>4</v>
      </c>
      <c r="G4" s="31" t="s">
        <v>13</v>
      </c>
      <c r="H4" s="37">
        <v>3</v>
      </c>
      <c r="I4" s="44"/>
      <c r="J4" s="36">
        <f>IF(H4="","",SIGN(F4-H4)+1)</f>
        <v>2</v>
      </c>
      <c r="K4" s="31" t="s">
        <v>13</v>
      </c>
      <c r="L4" s="37">
        <f>IF(J4="","",SIGN(H4-F4)+1)</f>
        <v>0</v>
      </c>
    </row>
    <row r="5" spans="1:12" x14ac:dyDescent="0.4">
      <c r="A5" s="46">
        <f>A4+1</f>
        <v>2</v>
      </c>
      <c r="B5" s="38" t="str">
        <f>Ansetzungen!$A$9</f>
        <v>Team ABCD</v>
      </c>
      <c r="C5" s="19" t="s">
        <v>18</v>
      </c>
      <c r="D5" s="39" t="str">
        <f>Ansetzungen!$A$10</f>
        <v>FC St Pauli</v>
      </c>
      <c r="F5" s="38">
        <v>4</v>
      </c>
      <c r="G5" s="19" t="s">
        <v>13</v>
      </c>
      <c r="H5" s="39">
        <v>1</v>
      </c>
      <c r="I5" s="10"/>
      <c r="J5" s="38">
        <f>IF(H5="","",SIGN(F5-H5)+1)</f>
        <v>2</v>
      </c>
      <c r="K5" s="19" t="s">
        <v>13</v>
      </c>
      <c r="L5" s="39">
        <f>IF(J5="","",SIGN(H5-F5)+1)</f>
        <v>0</v>
      </c>
    </row>
    <row r="6" spans="1:12" x14ac:dyDescent="0.4">
      <c r="A6" s="46">
        <f t="shared" ref="A6:A24" si="0">A5+1</f>
        <v>3</v>
      </c>
      <c r="B6" s="38" t="str">
        <f>Ansetzungen!$A$11</f>
        <v>Vorarlberg</v>
      </c>
      <c r="C6" s="19" t="s">
        <v>18</v>
      </c>
      <c r="D6" s="39" t="str">
        <f>Ansetzungen!$A$12</f>
        <v>Mol</v>
      </c>
      <c r="F6" s="38">
        <v>1</v>
      </c>
      <c r="G6" s="40" t="s">
        <v>13</v>
      </c>
      <c r="H6" s="39">
        <v>4</v>
      </c>
      <c r="I6" s="10"/>
      <c r="J6" s="38">
        <f t="shared" ref="J6" si="1">IF(H6="","",SIGN(F6-H6)+1)</f>
        <v>0</v>
      </c>
      <c r="K6" s="19" t="s">
        <v>13</v>
      </c>
      <c r="L6" s="39">
        <f t="shared" ref="L6" si="2">IF(J6="","",SIGN(H6-F6)+1)</f>
        <v>2</v>
      </c>
    </row>
    <row r="7" spans="1:12" x14ac:dyDescent="0.4">
      <c r="A7" s="46">
        <f t="shared" si="0"/>
        <v>4</v>
      </c>
      <c r="B7" s="38" t="str">
        <f>Ansetzungen!$A$13</f>
        <v>Waasland</v>
      </c>
      <c r="C7" s="19" t="s">
        <v>18</v>
      </c>
      <c r="D7" s="39" t="str">
        <f>Ansetzungen!$A$7</f>
        <v xml:space="preserve">Magdeburg </v>
      </c>
      <c r="F7" s="38">
        <v>3</v>
      </c>
      <c r="G7" s="19" t="s">
        <v>13</v>
      </c>
      <c r="H7" s="39">
        <v>4</v>
      </c>
      <c r="I7" s="10"/>
      <c r="J7" s="38">
        <f t="shared" ref="J7:J24" si="3">IF(H7="","",SIGN(F7-H7)+1)</f>
        <v>0</v>
      </c>
      <c r="K7" s="19" t="s">
        <v>13</v>
      </c>
      <c r="L7" s="39">
        <f t="shared" ref="L7:L24" si="4">IF(J7="","",SIGN(H7-F7)+1)</f>
        <v>2</v>
      </c>
    </row>
    <row r="8" spans="1:12" x14ac:dyDescent="0.4">
      <c r="A8" s="46">
        <f t="shared" si="0"/>
        <v>5</v>
      </c>
      <c r="B8" s="38" t="str">
        <f>Ansetzungen!$A$8</f>
        <v>Langenhagen</v>
      </c>
      <c r="C8" s="19" t="s">
        <v>18</v>
      </c>
      <c r="D8" s="39" t="str">
        <f>Ansetzungen!$A$9</f>
        <v>Team ABCD</v>
      </c>
      <c r="F8" s="38">
        <v>1</v>
      </c>
      <c r="G8" s="19" t="s">
        <v>13</v>
      </c>
      <c r="H8" s="39">
        <v>4</v>
      </c>
      <c r="I8" s="10"/>
      <c r="J8" s="38">
        <f t="shared" si="3"/>
        <v>0</v>
      </c>
      <c r="K8" s="19" t="s">
        <v>13</v>
      </c>
      <c r="L8" s="39">
        <f t="shared" si="4"/>
        <v>2</v>
      </c>
    </row>
    <row r="9" spans="1:12" x14ac:dyDescent="0.4">
      <c r="A9" s="46">
        <f t="shared" si="0"/>
        <v>6</v>
      </c>
      <c r="B9" s="38" t="str">
        <f>Ansetzungen!$A$10</f>
        <v>FC St Pauli</v>
      </c>
      <c r="C9" s="19" t="s">
        <v>18</v>
      </c>
      <c r="D9" s="39" t="str">
        <f>Ansetzungen!$A$11</f>
        <v>Vorarlberg</v>
      </c>
      <c r="F9" s="38">
        <v>3</v>
      </c>
      <c r="G9" s="19" t="s">
        <v>13</v>
      </c>
      <c r="H9" s="39">
        <v>4</v>
      </c>
      <c r="I9" s="10"/>
      <c r="J9" s="38">
        <f t="shared" si="3"/>
        <v>0</v>
      </c>
      <c r="K9" s="19" t="s">
        <v>13</v>
      </c>
      <c r="L9" s="39">
        <f t="shared" si="4"/>
        <v>2</v>
      </c>
    </row>
    <row r="10" spans="1:12" x14ac:dyDescent="0.4">
      <c r="A10" s="46">
        <f t="shared" si="0"/>
        <v>7</v>
      </c>
      <c r="B10" s="38" t="str">
        <f>Ansetzungen!$A$12</f>
        <v>Mol</v>
      </c>
      <c r="C10" s="19" t="s">
        <v>18</v>
      </c>
      <c r="D10" s="39" t="str">
        <f>Ansetzungen!$A$13</f>
        <v>Waasland</v>
      </c>
      <c r="F10" s="38">
        <v>2</v>
      </c>
      <c r="G10" s="19" t="s">
        <v>13</v>
      </c>
      <c r="H10" s="39">
        <v>3</v>
      </c>
      <c r="I10" s="10"/>
      <c r="J10" s="38">
        <f t="shared" si="3"/>
        <v>0</v>
      </c>
      <c r="K10" s="19" t="s">
        <v>13</v>
      </c>
      <c r="L10" s="39">
        <f t="shared" si="4"/>
        <v>2</v>
      </c>
    </row>
    <row r="11" spans="1:12" x14ac:dyDescent="0.4">
      <c r="A11" s="46">
        <f t="shared" si="0"/>
        <v>8</v>
      </c>
      <c r="B11" s="38" t="str">
        <f>Ansetzungen!$A$9</f>
        <v>Team ABCD</v>
      </c>
      <c r="C11" s="19" t="s">
        <v>18</v>
      </c>
      <c r="D11" s="39" t="str">
        <f>Ansetzungen!$A$7</f>
        <v xml:space="preserve">Magdeburg </v>
      </c>
      <c r="F11" s="38">
        <v>1</v>
      </c>
      <c r="G11" s="19" t="s">
        <v>13</v>
      </c>
      <c r="H11" s="39">
        <v>5</v>
      </c>
      <c r="I11" s="10"/>
      <c r="J11" s="38">
        <f t="shared" si="3"/>
        <v>0</v>
      </c>
      <c r="K11" s="19" t="s">
        <v>13</v>
      </c>
      <c r="L11" s="39">
        <f t="shared" si="4"/>
        <v>2</v>
      </c>
    </row>
    <row r="12" spans="1:12" x14ac:dyDescent="0.4">
      <c r="A12" s="46">
        <f t="shared" si="0"/>
        <v>9</v>
      </c>
      <c r="B12" s="38" t="str">
        <f>Ansetzungen!$A$8</f>
        <v>Langenhagen</v>
      </c>
      <c r="C12" s="19" t="s">
        <v>18</v>
      </c>
      <c r="D12" s="39" t="str">
        <f>Ansetzungen!$A$11</f>
        <v>Vorarlberg</v>
      </c>
      <c r="F12" s="38">
        <v>4</v>
      </c>
      <c r="G12" s="19" t="s">
        <v>13</v>
      </c>
      <c r="H12" s="39">
        <v>5</v>
      </c>
      <c r="I12" s="10"/>
      <c r="J12" s="38">
        <f t="shared" si="3"/>
        <v>0</v>
      </c>
      <c r="K12" s="19" t="s">
        <v>13</v>
      </c>
      <c r="L12" s="39">
        <f t="shared" si="4"/>
        <v>2</v>
      </c>
    </row>
    <row r="13" spans="1:12" x14ac:dyDescent="0.4">
      <c r="A13" s="46">
        <f t="shared" si="0"/>
        <v>10</v>
      </c>
      <c r="B13" s="38" t="str">
        <f>Ansetzungen!$A$12</f>
        <v>Mol</v>
      </c>
      <c r="C13" s="19" t="s">
        <v>18</v>
      </c>
      <c r="D13" s="39" t="str">
        <f>Ansetzungen!$A$10</f>
        <v>FC St Pauli</v>
      </c>
      <c r="F13" s="38">
        <v>6</v>
      </c>
      <c r="G13" s="19" t="s">
        <v>13</v>
      </c>
      <c r="H13" s="39">
        <v>2</v>
      </c>
      <c r="I13" s="10"/>
      <c r="J13" s="38">
        <f t="shared" si="3"/>
        <v>2</v>
      </c>
      <c r="K13" s="19" t="s">
        <v>13</v>
      </c>
      <c r="L13" s="39">
        <f t="shared" si="4"/>
        <v>0</v>
      </c>
    </row>
    <row r="14" spans="1:12" x14ac:dyDescent="0.4">
      <c r="A14" s="46">
        <f t="shared" si="0"/>
        <v>11</v>
      </c>
      <c r="B14" s="38" t="str">
        <f>Ansetzungen!$A$13</f>
        <v>Waasland</v>
      </c>
      <c r="C14" s="19" t="s">
        <v>18</v>
      </c>
      <c r="D14" s="39" t="str">
        <f>Ansetzungen!$A$9</f>
        <v>Team ABCD</v>
      </c>
      <c r="F14" s="38">
        <v>2</v>
      </c>
      <c r="G14" s="19" t="s">
        <v>13</v>
      </c>
      <c r="H14" s="39">
        <v>2</v>
      </c>
      <c r="I14" s="10"/>
      <c r="J14" s="38">
        <f t="shared" si="3"/>
        <v>1</v>
      </c>
      <c r="K14" s="19" t="s">
        <v>13</v>
      </c>
      <c r="L14" s="39">
        <f t="shared" si="4"/>
        <v>1</v>
      </c>
    </row>
    <row r="15" spans="1:12" x14ac:dyDescent="0.4">
      <c r="A15" s="46">
        <f t="shared" si="0"/>
        <v>12</v>
      </c>
      <c r="B15" s="38" t="str">
        <f>Ansetzungen!$A$11</f>
        <v>Vorarlberg</v>
      </c>
      <c r="C15" s="19" t="s">
        <v>18</v>
      </c>
      <c r="D15" s="39" t="str">
        <f>Ansetzungen!$A$7</f>
        <v xml:space="preserve">Magdeburg </v>
      </c>
      <c r="F15" s="38">
        <v>4</v>
      </c>
      <c r="G15" s="19" t="s">
        <v>13</v>
      </c>
      <c r="H15" s="39">
        <v>2</v>
      </c>
      <c r="I15" s="10"/>
      <c r="J15" s="38">
        <f t="shared" si="3"/>
        <v>2</v>
      </c>
      <c r="K15" s="19" t="s">
        <v>13</v>
      </c>
      <c r="L15" s="39">
        <f t="shared" si="4"/>
        <v>0</v>
      </c>
    </row>
    <row r="16" spans="1:12" x14ac:dyDescent="0.4">
      <c r="A16" s="46">
        <f t="shared" si="0"/>
        <v>13</v>
      </c>
      <c r="B16" s="38" t="str">
        <f>Ansetzungen!$A$10</f>
        <v>FC St Pauli</v>
      </c>
      <c r="C16" s="19" t="s">
        <v>18</v>
      </c>
      <c r="D16" s="39" t="str">
        <f>Ansetzungen!$A$8</f>
        <v>Langenhagen</v>
      </c>
      <c r="F16" s="38">
        <v>4</v>
      </c>
      <c r="G16" s="19" t="s">
        <v>13</v>
      </c>
      <c r="H16" s="39">
        <v>7</v>
      </c>
      <c r="I16" s="10"/>
      <c r="J16" s="38">
        <f t="shared" si="3"/>
        <v>0</v>
      </c>
      <c r="K16" s="40" t="s">
        <v>13</v>
      </c>
      <c r="L16" s="39">
        <f t="shared" si="4"/>
        <v>2</v>
      </c>
    </row>
    <row r="17" spans="1:12" x14ac:dyDescent="0.4">
      <c r="A17" s="46">
        <f t="shared" si="0"/>
        <v>14</v>
      </c>
      <c r="B17" s="38" t="str">
        <f>Ansetzungen!$A$9</f>
        <v>Team ABCD</v>
      </c>
      <c r="C17" s="19" t="s">
        <v>18</v>
      </c>
      <c r="D17" s="39" t="str">
        <f>Ansetzungen!$A$12</f>
        <v>Mol</v>
      </c>
      <c r="F17" s="38">
        <v>0</v>
      </c>
      <c r="G17" s="19" t="s">
        <v>13</v>
      </c>
      <c r="H17" s="39">
        <v>3</v>
      </c>
      <c r="I17" s="10"/>
      <c r="J17" s="38">
        <f t="shared" si="3"/>
        <v>0</v>
      </c>
      <c r="K17" s="19" t="s">
        <v>13</v>
      </c>
      <c r="L17" s="39">
        <f t="shared" si="4"/>
        <v>2</v>
      </c>
    </row>
    <row r="18" spans="1:12" x14ac:dyDescent="0.4">
      <c r="A18" s="46">
        <f t="shared" si="0"/>
        <v>15</v>
      </c>
      <c r="B18" s="38" t="str">
        <f>Ansetzungen!$A$13</f>
        <v>Waasland</v>
      </c>
      <c r="C18" s="19" t="s">
        <v>18</v>
      </c>
      <c r="D18" s="39" t="str">
        <f>Ansetzungen!$A$11</f>
        <v>Vorarlberg</v>
      </c>
      <c r="F18" s="38">
        <v>1</v>
      </c>
      <c r="G18" s="19" t="s">
        <v>13</v>
      </c>
      <c r="H18" s="39">
        <v>1</v>
      </c>
      <c r="I18" s="10"/>
      <c r="J18" s="38">
        <f t="shared" si="3"/>
        <v>1</v>
      </c>
      <c r="K18" s="19" t="s">
        <v>13</v>
      </c>
      <c r="L18" s="39">
        <f t="shared" si="4"/>
        <v>1</v>
      </c>
    </row>
    <row r="19" spans="1:12" x14ac:dyDescent="0.4">
      <c r="A19" s="46">
        <f t="shared" si="0"/>
        <v>16</v>
      </c>
      <c r="B19" s="38" t="str">
        <f>Ansetzungen!$A$7</f>
        <v xml:space="preserve">Magdeburg </v>
      </c>
      <c r="C19" s="19" t="s">
        <v>18</v>
      </c>
      <c r="D19" s="39" t="str">
        <f>Ansetzungen!$A$10</f>
        <v>FC St Pauli</v>
      </c>
      <c r="F19" s="38">
        <v>5</v>
      </c>
      <c r="G19" s="40" t="s">
        <v>13</v>
      </c>
      <c r="H19" s="39">
        <v>1</v>
      </c>
      <c r="I19" s="10"/>
      <c r="J19" s="38">
        <f t="shared" si="3"/>
        <v>2</v>
      </c>
      <c r="K19" s="19" t="s">
        <v>13</v>
      </c>
      <c r="L19" s="39">
        <f t="shared" si="4"/>
        <v>0</v>
      </c>
    </row>
    <row r="20" spans="1:12" x14ac:dyDescent="0.4">
      <c r="A20" s="46">
        <f t="shared" si="0"/>
        <v>17</v>
      </c>
      <c r="B20" s="38" t="str">
        <f>Ansetzungen!$A$12</f>
        <v>Mol</v>
      </c>
      <c r="C20" s="19" t="s">
        <v>18</v>
      </c>
      <c r="D20" s="39" t="str">
        <f>Ansetzungen!$A$8</f>
        <v>Langenhagen</v>
      </c>
      <c r="F20" s="38">
        <v>5</v>
      </c>
      <c r="G20" s="19" t="s">
        <v>13</v>
      </c>
      <c r="H20" s="39">
        <v>0</v>
      </c>
      <c r="I20" s="10"/>
      <c r="J20" s="38">
        <f t="shared" si="3"/>
        <v>2</v>
      </c>
      <c r="K20" s="19" t="s">
        <v>13</v>
      </c>
      <c r="L20" s="39">
        <f t="shared" si="4"/>
        <v>0</v>
      </c>
    </row>
    <row r="21" spans="1:12" x14ac:dyDescent="0.4">
      <c r="A21" s="46">
        <f t="shared" si="0"/>
        <v>18</v>
      </c>
      <c r="B21" s="38" t="str">
        <f>Ansetzungen!$A$11</f>
        <v>Vorarlberg</v>
      </c>
      <c r="C21" s="19" t="s">
        <v>18</v>
      </c>
      <c r="D21" s="39" t="str">
        <f>Ansetzungen!$A$9</f>
        <v>Team ABCD</v>
      </c>
      <c r="F21" s="38">
        <v>2</v>
      </c>
      <c r="G21" s="19" t="s">
        <v>13</v>
      </c>
      <c r="H21" s="39">
        <v>1</v>
      </c>
      <c r="I21" s="10"/>
      <c r="J21" s="38">
        <f t="shared" si="3"/>
        <v>2</v>
      </c>
      <c r="K21" s="19" t="s">
        <v>13</v>
      </c>
      <c r="L21" s="39">
        <f t="shared" si="4"/>
        <v>0</v>
      </c>
    </row>
    <row r="22" spans="1:12" x14ac:dyDescent="0.4">
      <c r="A22" s="46">
        <f t="shared" si="0"/>
        <v>19</v>
      </c>
      <c r="B22" s="38" t="str">
        <f>Ansetzungen!$A$10</f>
        <v>FC St Pauli</v>
      </c>
      <c r="C22" s="19" t="s">
        <v>18</v>
      </c>
      <c r="D22" s="39" t="str">
        <f>Ansetzungen!$A$13</f>
        <v>Waasland</v>
      </c>
      <c r="F22" s="38">
        <v>1</v>
      </c>
      <c r="G22" s="19" t="s">
        <v>13</v>
      </c>
      <c r="H22" s="39">
        <v>8</v>
      </c>
      <c r="I22" s="10"/>
      <c r="J22" s="38">
        <f t="shared" si="3"/>
        <v>0</v>
      </c>
      <c r="K22" s="19" t="s">
        <v>13</v>
      </c>
      <c r="L22" s="39">
        <f t="shared" si="4"/>
        <v>2</v>
      </c>
    </row>
    <row r="23" spans="1:12" x14ac:dyDescent="0.4">
      <c r="A23" s="46">
        <f t="shared" si="0"/>
        <v>20</v>
      </c>
      <c r="B23" s="38" t="str">
        <f>Ansetzungen!$A$7</f>
        <v xml:space="preserve">Magdeburg </v>
      </c>
      <c r="C23" s="19" t="s">
        <v>18</v>
      </c>
      <c r="D23" s="39" t="str">
        <f>Ansetzungen!$A$12</f>
        <v>Mol</v>
      </c>
      <c r="F23" s="38">
        <v>2</v>
      </c>
      <c r="G23" s="19" t="s">
        <v>13</v>
      </c>
      <c r="H23" s="39">
        <v>5</v>
      </c>
      <c r="I23" s="10"/>
      <c r="J23" s="38">
        <f t="shared" si="3"/>
        <v>0</v>
      </c>
      <c r="K23" s="19" t="s">
        <v>13</v>
      </c>
      <c r="L23" s="39">
        <f t="shared" si="4"/>
        <v>2</v>
      </c>
    </row>
    <row r="24" spans="1:12" ht="25.2" thickBot="1" x14ac:dyDescent="0.45">
      <c r="A24" s="47">
        <f t="shared" si="0"/>
        <v>21</v>
      </c>
      <c r="B24" s="41" t="str">
        <f>Ansetzungen!$A$8</f>
        <v>Langenhagen</v>
      </c>
      <c r="C24" s="32" t="s">
        <v>18</v>
      </c>
      <c r="D24" s="43" t="str">
        <f>Ansetzungen!$A$13</f>
        <v>Waasland</v>
      </c>
      <c r="E24" s="35"/>
      <c r="F24" s="41">
        <v>3</v>
      </c>
      <c r="G24" s="32" t="s">
        <v>13</v>
      </c>
      <c r="H24" s="43">
        <v>4</v>
      </c>
      <c r="I24" s="42"/>
      <c r="J24" s="41">
        <f t="shared" si="3"/>
        <v>0</v>
      </c>
      <c r="K24" s="42" t="s">
        <v>13</v>
      </c>
      <c r="L24" s="43">
        <f t="shared" si="4"/>
        <v>2</v>
      </c>
    </row>
  </sheetData>
  <mergeCells count="3">
    <mergeCell ref="B2:D2"/>
    <mergeCell ref="J3:L3"/>
    <mergeCell ref="F3:H3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&amp;C&amp;20&amp;F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L12"/>
  <sheetViews>
    <sheetView tabSelected="1" view="pageLayout" topLeftCell="A4" zoomScaleNormal="235" workbookViewId="0">
      <selection activeCell="C5" sqref="C5"/>
    </sheetView>
  </sheetViews>
  <sheetFormatPr baseColWidth="10" defaultColWidth="7.6640625" defaultRowHeight="13.2" x14ac:dyDescent="0.25"/>
  <cols>
    <col min="1" max="1" width="12.5546875" bestFit="1" customWidth="1"/>
    <col min="2" max="2" width="28.6640625" bestFit="1" customWidth="1"/>
    <col min="3" max="3" width="6.44140625" customWidth="1"/>
    <col min="4" max="4" width="6.88671875" customWidth="1"/>
    <col min="5" max="5" width="4.6640625" customWidth="1"/>
    <col min="6" max="6" width="6.5546875" bestFit="1" customWidth="1"/>
    <col min="7" max="7" width="7.109375" customWidth="1"/>
    <col min="8" max="8" width="7" customWidth="1"/>
    <col min="9" max="9" width="3.109375" bestFit="1" customWidth="1"/>
    <col min="10" max="10" width="7" customWidth="1"/>
    <col min="12" max="12" width="25.109375" bestFit="1" customWidth="1"/>
  </cols>
  <sheetData>
    <row r="2" spans="1:12" ht="30" x14ac:dyDescent="0.5">
      <c r="A2" s="1"/>
      <c r="B2" s="20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 x14ac:dyDescent="0.5">
      <c r="A4" s="21" t="s">
        <v>19</v>
      </c>
      <c r="B4" s="22" t="s">
        <v>7</v>
      </c>
      <c r="C4" s="23"/>
      <c r="D4" s="93" t="s">
        <v>12</v>
      </c>
      <c r="E4" s="94"/>
      <c r="F4" s="95"/>
      <c r="G4" s="23"/>
      <c r="H4" s="93" t="s">
        <v>11</v>
      </c>
      <c r="I4" s="94"/>
      <c r="J4" s="96"/>
      <c r="K4" s="1"/>
      <c r="L4" s="1" t="s">
        <v>14</v>
      </c>
    </row>
    <row r="5" spans="1:12" ht="30" x14ac:dyDescent="0.5">
      <c r="A5" s="21">
        <v>1</v>
      </c>
      <c r="B5" s="24" t="str">
        <f>Ansetzungen!$A$12</f>
        <v>Mol</v>
      </c>
      <c r="C5" s="25"/>
      <c r="D5" s="26">
        <f>SUMIF(Ergebnisse!B$4:B$24,B5,Ergebnisse!J$4:J$24)+SUMIF(Ergebnisse!D$4:D$24,B5,Ergebnisse!L$4:L$24)</f>
        <v>10</v>
      </c>
      <c r="E5" s="29" t="s">
        <v>13</v>
      </c>
      <c r="F5" s="26">
        <f>SUMIF(Ergebnisse!B$4:B$24,B5,Ergebnisse!L$4:L$24)+SUMIF(Ergebnisse!D$4:D$24,B5,Ergebnisse!J$4:J$24)</f>
        <v>2</v>
      </c>
      <c r="G5" s="25"/>
      <c r="H5" s="26">
        <f>SUMIF(Ergebnisse!B$4:B$24,B5,Ergebnisse!F$4:F$24)+SUMIF(Ergebnisse!D$4:D$24,B5,Ergebnisse!H$4:H$24)</f>
        <v>25</v>
      </c>
      <c r="I5" s="29" t="s">
        <v>13</v>
      </c>
      <c r="J5" s="27">
        <f>SUMIF(Ergebnisse!B$4:B$24,B5,Ergebnisse!H$4:H$24)+SUMIF(Ergebnisse!D$4:D$24,B5,Ergebnisse!F$4:F$24)</f>
        <v>8</v>
      </c>
      <c r="K5" s="1"/>
      <c r="L5" s="1">
        <f>D5*1000000+(H5-J5)*1000+H5</f>
        <v>10017025</v>
      </c>
    </row>
    <row r="6" spans="1:12" ht="30" x14ac:dyDescent="0.5">
      <c r="A6" s="21">
        <f>A5+1</f>
        <v>2</v>
      </c>
      <c r="B6" s="24" t="str">
        <f>Ansetzungen!$A$11</f>
        <v>Vorarlberg</v>
      </c>
      <c r="C6" s="25"/>
      <c r="D6" s="26">
        <f>SUMIF(Ergebnisse!B$4:B$24,B6,Ergebnisse!J$4:J$24)+SUMIF(Ergebnisse!D$4:D$24,B6,Ergebnisse!L$4:L$24)</f>
        <v>9</v>
      </c>
      <c r="E6" s="29" t="s">
        <v>13</v>
      </c>
      <c r="F6" s="26">
        <f>SUMIF(Ergebnisse!B$4:B$24,B6,Ergebnisse!L$4:L$24)+SUMIF(Ergebnisse!D$4:D$24,B6,Ergebnisse!J$4:J$24)</f>
        <v>3</v>
      </c>
      <c r="G6" s="25"/>
      <c r="H6" s="26">
        <f>SUMIF(Ergebnisse!B$4:B$24,B6,Ergebnisse!F$4:F$24)+SUMIF(Ergebnisse!D$4:D$24,B6,Ergebnisse!H$4:H$24)</f>
        <v>17</v>
      </c>
      <c r="I6" s="29" t="s">
        <v>13</v>
      </c>
      <c r="J6" s="27">
        <f>SUMIF(Ergebnisse!B$4:B$24,B6,Ergebnisse!H$4:H$24)+SUMIF(Ergebnisse!D$4:D$24,B6,Ergebnisse!F$4:F$24)</f>
        <v>15</v>
      </c>
      <c r="K6" s="1"/>
      <c r="L6" s="1">
        <f>D6*1000000+(H6-J6)*1000+H6</f>
        <v>9002017</v>
      </c>
    </row>
    <row r="7" spans="1:12" ht="30" x14ac:dyDescent="0.5">
      <c r="A7" s="21">
        <f t="shared" ref="A7:A11" si="0">A6+1</f>
        <v>3</v>
      </c>
      <c r="B7" s="24" t="str">
        <f>Ansetzungen!$A$13</f>
        <v>Waasland</v>
      </c>
      <c r="C7" s="25"/>
      <c r="D7" s="26">
        <f>SUMIF(Ergebnisse!B$4:B$24,B7,Ergebnisse!J$4:J$24)+SUMIF(Ergebnisse!D$4:D$24,B7,Ergebnisse!L$4:L$24)</f>
        <v>8</v>
      </c>
      <c r="E7" s="29" t="s">
        <v>13</v>
      </c>
      <c r="F7" s="26">
        <f>SUMIF(Ergebnisse!B$4:B$24,B7,Ergebnisse!L$4:L$24)+SUMIF(Ergebnisse!D$4:D$24,B7,Ergebnisse!J$4:J$24)</f>
        <v>4</v>
      </c>
      <c r="G7" s="25"/>
      <c r="H7" s="26">
        <f>SUMIF(Ergebnisse!B$4:B$24,B7,Ergebnisse!F$4:F$24)+SUMIF(Ergebnisse!D$4:D$24,B7,Ergebnisse!H$4:H$24)</f>
        <v>21</v>
      </c>
      <c r="I7" s="29" t="s">
        <v>13</v>
      </c>
      <c r="J7" s="27">
        <f>SUMIF(Ergebnisse!B$4:B$24,B7,Ergebnisse!H$4:H$24)+SUMIF(Ergebnisse!D$4:D$24,B7,Ergebnisse!F$4:F$24)</f>
        <v>13</v>
      </c>
      <c r="K7" s="1"/>
      <c r="L7" s="1">
        <f>D7*1000000+(H7-J7)*1000+H7</f>
        <v>8008021</v>
      </c>
    </row>
    <row r="8" spans="1:12" ht="30" x14ac:dyDescent="0.5">
      <c r="A8" s="21">
        <f t="shared" si="0"/>
        <v>4</v>
      </c>
      <c r="B8" s="24" t="str">
        <f>Ansetzungen!$A$7</f>
        <v xml:space="preserve">Magdeburg </v>
      </c>
      <c r="C8" s="25"/>
      <c r="D8" s="26">
        <f>SUMIF(Ergebnisse!B$4:B$24,B8,Ergebnisse!J$4:J$24)+SUMIF(Ergebnisse!D$4:D$24,B8,Ergebnisse!L$4:L$24)</f>
        <v>8</v>
      </c>
      <c r="E8" s="29" t="s">
        <v>13</v>
      </c>
      <c r="F8" s="26">
        <f>SUMIF(Ergebnisse!B$4:B$24,B8,Ergebnisse!L$4:L$24)+SUMIF(Ergebnisse!D$4:D$24,B8,Ergebnisse!J$4:J$24)</f>
        <v>4</v>
      </c>
      <c r="G8" s="25"/>
      <c r="H8" s="26">
        <f>SUMIF(Ergebnisse!B$4:B$24,B8,Ergebnisse!F$4:F$24)+SUMIF(Ergebnisse!D$4:D$24,B8,Ergebnisse!H$4:H$24)</f>
        <v>22</v>
      </c>
      <c r="I8" s="26" t="s">
        <v>13</v>
      </c>
      <c r="J8" s="27">
        <f>SUMIF(Ergebnisse!B$4:B$24,B8,Ergebnisse!H$4:H$24)+SUMIF(Ergebnisse!D$4:D$24,B8,Ergebnisse!F$4:F$24)</f>
        <v>17</v>
      </c>
      <c r="K8" s="1"/>
      <c r="L8" s="1">
        <f>D8*1000000+(H8-J8)*1000+H8</f>
        <v>8005022</v>
      </c>
    </row>
    <row r="9" spans="1:12" ht="30" x14ac:dyDescent="0.5">
      <c r="A9" s="21">
        <f t="shared" si="0"/>
        <v>5</v>
      </c>
      <c r="B9" s="24" t="str">
        <f>Ansetzungen!$A$9</f>
        <v>Team ABCD</v>
      </c>
      <c r="C9" s="25"/>
      <c r="D9" s="26">
        <f>SUMIF(Ergebnisse!B$4:B$24,B9,Ergebnisse!J$4:J$24)+SUMIF(Ergebnisse!D$4:D$24,B9,Ergebnisse!L$4:L$24)</f>
        <v>5</v>
      </c>
      <c r="E9" s="29" t="s">
        <v>13</v>
      </c>
      <c r="F9" s="26">
        <f>SUMIF(Ergebnisse!B$4:B$24,B9,Ergebnisse!L$4:L$24)+SUMIF(Ergebnisse!D$4:D$24,B9,Ergebnisse!J$4:J$24)</f>
        <v>7</v>
      </c>
      <c r="G9" s="25"/>
      <c r="H9" s="26">
        <f>SUMIF(Ergebnisse!B$4:B$24,B9,Ergebnisse!F$4:F$24)+SUMIF(Ergebnisse!D$4:D$24,B9,Ergebnisse!H$4:H$24)</f>
        <v>12</v>
      </c>
      <c r="I9" s="26" t="s">
        <v>13</v>
      </c>
      <c r="J9" s="27">
        <f>SUMIF(Ergebnisse!B$4:B$24,B9,Ergebnisse!H$4:H$24)+SUMIF(Ergebnisse!D$4:D$24,B9,Ergebnisse!F$4:F$24)</f>
        <v>14</v>
      </c>
      <c r="K9" s="1"/>
      <c r="L9" s="1">
        <f>D9*1000000+(H9-J9)*1000+H9</f>
        <v>4998012</v>
      </c>
    </row>
    <row r="10" spans="1:12" ht="30" x14ac:dyDescent="0.5">
      <c r="A10" s="21">
        <f t="shared" si="0"/>
        <v>6</v>
      </c>
      <c r="B10" s="24" t="str">
        <f>Ansetzungen!$A$8</f>
        <v>Langenhagen</v>
      </c>
      <c r="C10" s="25"/>
      <c r="D10" s="26">
        <f>SUMIF(Ergebnisse!B$4:B$24,B10,Ergebnisse!J$4:J$24)+SUMIF(Ergebnisse!D$4:D$24,B10,Ergebnisse!L$4:L$24)</f>
        <v>2</v>
      </c>
      <c r="E10" s="26" t="s">
        <v>13</v>
      </c>
      <c r="F10" s="26">
        <f>SUMIF(Ergebnisse!B$4:B$24,B10,Ergebnisse!L$4:L$24)+SUMIF(Ergebnisse!D$4:D$24,B10,Ergebnisse!J$4:J$24)</f>
        <v>10</v>
      </c>
      <c r="G10" s="25"/>
      <c r="H10" s="26">
        <f>SUMIF(Ergebnisse!B$4:B$24,B10,Ergebnisse!F$4:F$24)+SUMIF(Ergebnisse!D$4:D$24,B10,Ergebnisse!H$4:H$24)</f>
        <v>18</v>
      </c>
      <c r="I10" s="29" t="s">
        <v>13</v>
      </c>
      <c r="J10" s="27">
        <f>SUMIF(Ergebnisse!B$4:B$24,B10,Ergebnisse!H$4:H$24)+SUMIF(Ergebnisse!D$4:D$24,B10,Ergebnisse!F$4:F$24)</f>
        <v>26</v>
      </c>
      <c r="K10" s="1"/>
      <c r="L10" s="1">
        <f>D10*1000000+(H10-J10)*1000+H10</f>
        <v>1992018</v>
      </c>
    </row>
    <row r="11" spans="1:12" ht="30" x14ac:dyDescent="0.5">
      <c r="A11" s="21">
        <f t="shared" si="0"/>
        <v>7</v>
      </c>
      <c r="B11" s="24" t="str">
        <f>Ansetzungen!$A$10</f>
        <v>FC St Pauli</v>
      </c>
      <c r="C11" s="2"/>
      <c r="D11" s="26">
        <f>SUMIF(Ergebnisse!B$4:B$24,B11,Ergebnisse!J$4:J$24)+SUMIF(Ergebnisse!D$4:D$24,B11,Ergebnisse!L$4:L$24)</f>
        <v>0</v>
      </c>
      <c r="E11" s="26" t="s">
        <v>13</v>
      </c>
      <c r="F11" s="26">
        <f>SUMIF(Ergebnisse!B$4:B$24,B11,Ergebnisse!L$4:L$24)+SUMIF(Ergebnisse!D$4:D$24,B11,Ergebnisse!J$4:J$24)</f>
        <v>12</v>
      </c>
      <c r="G11" s="2"/>
      <c r="H11" s="26">
        <f>SUMIF(Ergebnisse!B$4:B$24,B11,Ergebnisse!F$4:F$24)+SUMIF(Ergebnisse!D$4:D$24,B11,Ergebnisse!H$4:H$24)</f>
        <v>12</v>
      </c>
      <c r="I11" s="26" t="s">
        <v>13</v>
      </c>
      <c r="J11" s="27">
        <f>SUMIF(Ergebnisse!B$4:B$24,B11,Ergebnisse!H$4:H$24)+SUMIF(Ergebnisse!D$4:D$24,B11,Ergebnisse!F$4:F$24)</f>
        <v>34</v>
      </c>
      <c r="K11" s="1"/>
      <c r="L11" s="1">
        <f>D11*1000000+(H11-J11)*1000+H11</f>
        <v>-21988</v>
      </c>
    </row>
    <row r="12" spans="1:12" ht="30" x14ac:dyDescent="0.5">
      <c r="A12" s="2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</sheetData>
  <autoFilter ref="B4:L11" xr:uid="{00000000-0001-0000-0300-000000000000}">
    <filterColumn colId="2" showButton="0"/>
    <filterColumn colId="3" showButton="0"/>
    <filterColumn colId="6" showButton="0"/>
    <filterColumn colId="7" showButton="0"/>
    <sortState xmlns:xlrd2="http://schemas.microsoft.com/office/spreadsheetml/2017/richdata2" ref="B5:L11">
      <sortCondition descending="1" ref="L4:L11"/>
    </sortState>
  </autoFilter>
  <mergeCells count="2">
    <mergeCell ref="D4:F4"/>
    <mergeCell ref="H4:J4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&amp;C&amp;20&amp;F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Ansetzungen</vt:lpstr>
      <vt:lpstr>Spielplan</vt:lpstr>
      <vt:lpstr>Ergebnisse</vt:lpstr>
      <vt:lpstr>Tabelle</vt:lpstr>
      <vt:lpstr>Ergebnisse!Druckbereich</vt:lpstr>
      <vt:lpstr>Spielplan!Druckbereich</vt:lpstr>
      <vt:lpstr>Tabelle!Druckbereich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Behns.Volker</dc:creator>
  <cp:lastModifiedBy>Tilo Behrendt</cp:lastModifiedBy>
  <cp:lastPrinted>2026-04-25T14:54:05Z</cp:lastPrinted>
  <dcterms:created xsi:type="dcterms:W3CDTF">2010-05-08T12:02:02Z</dcterms:created>
  <dcterms:modified xsi:type="dcterms:W3CDTF">2026-04-25T14:55:35Z</dcterms:modified>
</cp:coreProperties>
</file>